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lever-my.sharepoint.com/personal/diana_fabricius_unilever_com/Documents/Desktop 1/"/>
    </mc:Choice>
  </mc:AlternateContent>
  <xr:revisionPtr revIDLastSave="7" documentId="8_{23AAE4B4-D1F3-4112-AB98-4D842491A918}" xr6:coauthVersionLast="47" xr6:coauthVersionMax="47" xr10:uidLastSave="{25D02263-0D26-49D9-9509-97EDE913BA02}"/>
  <bookViews>
    <workbookView xWindow="-120" yWindow="-120" windowWidth="29040" windowHeight="15720" xr2:uid="{B9EDE3B5-90DF-4445-8A9B-F2270B450ACC}"/>
  </bookViews>
  <sheets>
    <sheet name="1. Basis" sheetId="1" r:id="rId1"/>
    <sheet name="2. Salgsvolumer" sheetId="3" r:id="rId2"/>
    <sheet name="3. StarDog" sheetId="4" r:id="rId3"/>
    <sheet name="4. Retternes kompleksitet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6" l="1"/>
  <c r="K11" i="3" l="1"/>
  <c r="B25" i="3" l="1"/>
  <c r="B11" i="3"/>
  <c r="E12" i="1" l="1"/>
  <c r="H12" i="1" s="1"/>
  <c r="E13" i="1"/>
  <c r="F13" i="1" s="1"/>
  <c r="E14" i="1"/>
  <c r="F14" i="1" s="1"/>
  <c r="I11" i="6"/>
  <c r="U11" i="6" s="1"/>
  <c r="I12" i="6"/>
  <c r="U12" i="6" s="1"/>
  <c r="I13" i="6"/>
  <c r="U13" i="6" s="1"/>
  <c r="I14" i="6"/>
  <c r="U14" i="6" s="1"/>
  <c r="I15" i="6"/>
  <c r="U15" i="6" s="1"/>
  <c r="I16" i="6"/>
  <c r="U16" i="6" s="1"/>
  <c r="I17" i="6"/>
  <c r="I18" i="6"/>
  <c r="U18" i="6" s="1"/>
  <c r="I19" i="6"/>
  <c r="U19" i="6" s="1"/>
  <c r="I20" i="6"/>
  <c r="U20" i="6" s="1"/>
  <c r="I21" i="6"/>
  <c r="U21" i="6" s="1"/>
  <c r="I22" i="6"/>
  <c r="U22" i="6" s="1"/>
  <c r="I23" i="6"/>
  <c r="U23" i="6" s="1"/>
  <c r="I24" i="6"/>
  <c r="U24" i="6" s="1"/>
  <c r="I25" i="6"/>
  <c r="U25" i="6" s="1"/>
  <c r="I26" i="6"/>
  <c r="U26" i="6" s="1"/>
  <c r="I27" i="6"/>
  <c r="U27" i="6" s="1"/>
  <c r="I28" i="6"/>
  <c r="U28" i="6" s="1"/>
  <c r="I29" i="6"/>
  <c r="U29" i="6" s="1"/>
  <c r="I10" i="6"/>
  <c r="U10" i="6" s="1"/>
  <c r="D29" i="6"/>
  <c r="E29" i="6" s="1"/>
  <c r="C29" i="6"/>
  <c r="B29" i="6"/>
  <c r="D28" i="6"/>
  <c r="E28" i="6" s="1"/>
  <c r="C28" i="6"/>
  <c r="B28" i="6"/>
  <c r="D27" i="6"/>
  <c r="E27" i="6" s="1"/>
  <c r="C27" i="6"/>
  <c r="B27" i="6"/>
  <c r="D26" i="6"/>
  <c r="E26" i="6" s="1"/>
  <c r="C26" i="6"/>
  <c r="B26" i="6"/>
  <c r="D25" i="6"/>
  <c r="E25" i="6" s="1"/>
  <c r="C25" i="6"/>
  <c r="B25" i="6"/>
  <c r="D24" i="6"/>
  <c r="E24" i="6" s="1"/>
  <c r="C24" i="6"/>
  <c r="B24" i="6"/>
  <c r="D23" i="6"/>
  <c r="E23" i="6" s="1"/>
  <c r="C23" i="6"/>
  <c r="B23" i="6"/>
  <c r="D22" i="6"/>
  <c r="E22" i="6" s="1"/>
  <c r="C22" i="6"/>
  <c r="B22" i="6"/>
  <c r="D21" i="6"/>
  <c r="E21" i="6" s="1"/>
  <c r="C21" i="6"/>
  <c r="B21" i="6"/>
  <c r="D20" i="6"/>
  <c r="E20" i="6" s="1"/>
  <c r="C20" i="6"/>
  <c r="B20" i="6"/>
  <c r="D19" i="6"/>
  <c r="E19" i="6" s="1"/>
  <c r="C19" i="6"/>
  <c r="B19" i="6"/>
  <c r="D18" i="6"/>
  <c r="E18" i="6" s="1"/>
  <c r="C18" i="6"/>
  <c r="B18" i="6"/>
  <c r="U17" i="6"/>
  <c r="D17" i="6"/>
  <c r="E17" i="6" s="1"/>
  <c r="C17" i="6"/>
  <c r="B17" i="6"/>
  <c r="D16" i="6"/>
  <c r="E16" i="6" s="1"/>
  <c r="C16" i="6"/>
  <c r="B16" i="6"/>
  <c r="D15" i="6"/>
  <c r="E15" i="6" s="1"/>
  <c r="C15" i="6"/>
  <c r="B15" i="6"/>
  <c r="D14" i="6"/>
  <c r="E14" i="6" s="1"/>
  <c r="C14" i="6"/>
  <c r="B14" i="6"/>
  <c r="D13" i="6"/>
  <c r="E13" i="6" s="1"/>
  <c r="C13" i="6"/>
  <c r="B13" i="6"/>
  <c r="D12" i="6"/>
  <c r="E12" i="6" s="1"/>
  <c r="C12" i="6"/>
  <c r="B12" i="6"/>
  <c r="D11" i="6"/>
  <c r="E11" i="6" s="1"/>
  <c r="C11" i="6"/>
  <c r="B11" i="6"/>
  <c r="D10" i="6"/>
  <c r="C10" i="6"/>
  <c r="B10" i="6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L30" i="3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F22" i="1" s="1"/>
  <c r="E21" i="1"/>
  <c r="H21" i="1" s="1"/>
  <c r="E20" i="1"/>
  <c r="F20" i="1" s="1"/>
  <c r="E19" i="1"/>
  <c r="H19" i="1" s="1"/>
  <c r="E18" i="1"/>
  <c r="H18" i="1" s="1"/>
  <c r="E17" i="1"/>
  <c r="H17" i="1" s="1"/>
  <c r="E16" i="1"/>
  <c r="F16" i="1" s="1"/>
  <c r="E15" i="1"/>
  <c r="H15" i="1" s="1"/>
  <c r="C12" i="3"/>
  <c r="D12" i="3"/>
  <c r="E12" i="3" s="1"/>
  <c r="C13" i="3"/>
  <c r="D13" i="3"/>
  <c r="E13" i="3" s="1"/>
  <c r="C14" i="3"/>
  <c r="D14" i="3"/>
  <c r="E14" i="3" s="1"/>
  <c r="C15" i="3"/>
  <c r="D15" i="3"/>
  <c r="E15" i="3" s="1"/>
  <c r="C16" i="3"/>
  <c r="D16" i="3"/>
  <c r="E16" i="3" s="1"/>
  <c r="C17" i="3"/>
  <c r="D17" i="3"/>
  <c r="E17" i="3" s="1"/>
  <c r="C18" i="3"/>
  <c r="D18" i="3"/>
  <c r="E18" i="3" s="1"/>
  <c r="C19" i="3"/>
  <c r="D19" i="3"/>
  <c r="E19" i="3" s="1"/>
  <c r="C20" i="3"/>
  <c r="D20" i="3"/>
  <c r="E20" i="3" s="1"/>
  <c r="C21" i="3"/>
  <c r="D21" i="3"/>
  <c r="E21" i="3" s="1"/>
  <c r="C22" i="3"/>
  <c r="D22" i="3"/>
  <c r="E22" i="3" s="1"/>
  <c r="C23" i="3"/>
  <c r="D23" i="3"/>
  <c r="E23" i="3" s="1"/>
  <c r="C24" i="3"/>
  <c r="D24" i="3"/>
  <c r="E24" i="3" s="1"/>
  <c r="C25" i="3"/>
  <c r="D25" i="3"/>
  <c r="E25" i="3" s="1"/>
  <c r="C26" i="3"/>
  <c r="D26" i="3"/>
  <c r="E26" i="3" s="1"/>
  <c r="C27" i="3"/>
  <c r="D27" i="3"/>
  <c r="E27" i="3" s="1"/>
  <c r="C28" i="3"/>
  <c r="D28" i="3"/>
  <c r="E28" i="3" s="1"/>
  <c r="C29" i="3"/>
  <c r="D29" i="3"/>
  <c r="E29" i="3" s="1"/>
  <c r="C30" i="3"/>
  <c r="D30" i="3"/>
  <c r="E30" i="3" s="1"/>
  <c r="B30" i="3"/>
  <c r="B29" i="3"/>
  <c r="B28" i="3"/>
  <c r="B27" i="3"/>
  <c r="B26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D11" i="3"/>
  <c r="E11" i="3" s="1"/>
  <c r="C11" i="3"/>
  <c r="I11" i="3" l="1"/>
  <c r="F12" i="1"/>
  <c r="H13" i="1"/>
  <c r="G13" i="1"/>
  <c r="I24" i="3"/>
  <c r="V24" i="3" s="1"/>
  <c r="H14" i="1"/>
  <c r="G14" i="1"/>
  <c r="G12" i="1"/>
  <c r="H18" i="6"/>
  <c r="W18" i="6" s="1"/>
  <c r="G31" i="1"/>
  <c r="H22" i="6"/>
  <c r="W22" i="6" s="1"/>
  <c r="I26" i="3"/>
  <c r="V26" i="3" s="1"/>
  <c r="I18" i="3"/>
  <c r="V18" i="3" s="1"/>
  <c r="G19" i="6"/>
  <c r="H14" i="6"/>
  <c r="W14" i="6" s="1"/>
  <c r="H26" i="6"/>
  <c r="W26" i="6" s="1"/>
  <c r="L15" i="3"/>
  <c r="L23" i="3"/>
  <c r="G14" i="6"/>
  <c r="G18" i="6"/>
  <c r="G11" i="6"/>
  <c r="G27" i="6"/>
  <c r="G22" i="6"/>
  <c r="G15" i="6"/>
  <c r="G26" i="6"/>
  <c r="F10" i="6"/>
  <c r="H10" i="6"/>
  <c r="W10" i="6" s="1"/>
  <c r="F19" i="6"/>
  <c r="H19" i="6"/>
  <c r="W19" i="6" s="1"/>
  <c r="H28" i="6"/>
  <c r="W28" i="6" s="1"/>
  <c r="F28" i="6"/>
  <c r="G28" i="6"/>
  <c r="H17" i="6"/>
  <c r="W17" i="6" s="1"/>
  <c r="G17" i="6"/>
  <c r="F17" i="6"/>
  <c r="H12" i="6"/>
  <c r="W12" i="6" s="1"/>
  <c r="F12" i="6"/>
  <c r="G12" i="6"/>
  <c r="H21" i="6"/>
  <c r="W21" i="6" s="1"/>
  <c r="G21" i="6"/>
  <c r="F21" i="6"/>
  <c r="G23" i="6"/>
  <c r="H16" i="6"/>
  <c r="W16" i="6" s="1"/>
  <c r="F16" i="6"/>
  <c r="G16" i="6"/>
  <c r="F23" i="6"/>
  <c r="H23" i="6"/>
  <c r="W23" i="6" s="1"/>
  <c r="G25" i="6"/>
  <c r="H25" i="6"/>
  <c r="W25" i="6" s="1"/>
  <c r="F25" i="6"/>
  <c r="F11" i="6"/>
  <c r="H11" i="6"/>
  <c r="W11" i="6" s="1"/>
  <c r="H20" i="6"/>
  <c r="W20" i="6" s="1"/>
  <c r="F20" i="6"/>
  <c r="G20" i="6"/>
  <c r="F27" i="6"/>
  <c r="H27" i="6"/>
  <c r="W27" i="6" s="1"/>
  <c r="G13" i="6"/>
  <c r="H13" i="6"/>
  <c r="W13" i="6" s="1"/>
  <c r="F13" i="6"/>
  <c r="G29" i="6"/>
  <c r="H29" i="6"/>
  <c r="W29" i="6" s="1"/>
  <c r="F29" i="6"/>
  <c r="G10" i="6"/>
  <c r="F15" i="6"/>
  <c r="H15" i="6"/>
  <c r="W15" i="6" s="1"/>
  <c r="H24" i="6"/>
  <c r="W24" i="6" s="1"/>
  <c r="F24" i="6"/>
  <c r="G24" i="6"/>
  <c r="F14" i="6"/>
  <c r="F18" i="6"/>
  <c r="F22" i="6"/>
  <c r="F26" i="6"/>
  <c r="L16" i="3"/>
  <c r="L17" i="3"/>
  <c r="L25" i="3"/>
  <c r="L24" i="3"/>
  <c r="L18" i="3"/>
  <c r="L26" i="3"/>
  <c r="L19" i="3"/>
  <c r="L12" i="3"/>
  <c r="L20" i="3"/>
  <c r="L28" i="3"/>
  <c r="L13" i="3"/>
  <c r="L21" i="3"/>
  <c r="L29" i="3"/>
  <c r="L27" i="3"/>
  <c r="L14" i="3"/>
  <c r="L22" i="3"/>
  <c r="F27" i="3"/>
  <c r="F19" i="3"/>
  <c r="I16" i="3"/>
  <c r="V16" i="3" s="1"/>
  <c r="G29" i="1"/>
  <c r="G27" i="3"/>
  <c r="G27" i="1"/>
  <c r="G25" i="1"/>
  <c r="G23" i="1"/>
  <c r="G21" i="1"/>
  <c r="F18" i="1"/>
  <c r="F24" i="1"/>
  <c r="F26" i="1"/>
  <c r="F28" i="1"/>
  <c r="F30" i="1"/>
  <c r="G16" i="1"/>
  <c r="G18" i="1"/>
  <c r="G20" i="1"/>
  <c r="G22" i="1"/>
  <c r="G24" i="1"/>
  <c r="G26" i="1"/>
  <c r="G28" i="1"/>
  <c r="G30" i="1"/>
  <c r="H16" i="1"/>
  <c r="H20" i="1"/>
  <c r="H22" i="1"/>
  <c r="F15" i="1"/>
  <c r="F17" i="1"/>
  <c r="F19" i="1"/>
  <c r="F21" i="1"/>
  <c r="F23" i="1"/>
  <c r="F25" i="1"/>
  <c r="F27" i="1"/>
  <c r="F29" i="1"/>
  <c r="F31" i="1"/>
  <c r="G15" i="1"/>
  <c r="G17" i="1"/>
  <c r="G19" i="1"/>
  <c r="G26" i="3"/>
  <c r="G21" i="3"/>
  <c r="G19" i="3"/>
  <c r="I19" i="3"/>
  <c r="V19" i="3" s="1"/>
  <c r="G18" i="3"/>
  <c r="I27" i="3"/>
  <c r="V27" i="3" s="1"/>
  <c r="I30" i="3"/>
  <c r="V30" i="3" s="1"/>
  <c r="F30" i="3"/>
  <c r="I22" i="3"/>
  <c r="V22" i="3" s="1"/>
  <c r="F22" i="3"/>
  <c r="I14" i="3"/>
  <c r="V14" i="3" s="1"/>
  <c r="F14" i="3"/>
  <c r="G30" i="3"/>
  <c r="G22" i="3"/>
  <c r="G14" i="3"/>
  <c r="I29" i="3"/>
  <c r="V29" i="3" s="1"/>
  <c r="F29" i="3"/>
  <c r="I25" i="3"/>
  <c r="V25" i="3" s="1"/>
  <c r="F25" i="3"/>
  <c r="I21" i="3"/>
  <c r="V21" i="3" s="1"/>
  <c r="F21" i="3"/>
  <c r="I17" i="3"/>
  <c r="V17" i="3" s="1"/>
  <c r="F17" i="3"/>
  <c r="I13" i="3"/>
  <c r="V13" i="3" s="1"/>
  <c r="F13" i="3"/>
  <c r="G17" i="3"/>
  <c r="G13" i="3"/>
  <c r="G25" i="3"/>
  <c r="F28" i="3"/>
  <c r="I28" i="3"/>
  <c r="V28" i="3" s="1"/>
  <c r="G28" i="3"/>
  <c r="F20" i="3"/>
  <c r="I20" i="3"/>
  <c r="V20" i="3" s="1"/>
  <c r="G20" i="3"/>
  <c r="F12" i="3"/>
  <c r="I12" i="3"/>
  <c r="V12" i="3" s="1"/>
  <c r="G12" i="3"/>
  <c r="I23" i="3"/>
  <c r="V23" i="3" s="1"/>
  <c r="G23" i="3"/>
  <c r="F23" i="3"/>
  <c r="F15" i="3"/>
  <c r="I15" i="3"/>
  <c r="V15" i="3" s="1"/>
  <c r="G15" i="3"/>
  <c r="G29" i="3"/>
  <c r="G24" i="3"/>
  <c r="F16" i="3"/>
  <c r="F24" i="3"/>
  <c r="F18" i="3"/>
  <c r="F26" i="3"/>
  <c r="G16" i="3"/>
  <c r="L11" i="3"/>
  <c r="G11" i="3"/>
  <c r="F11" i="3"/>
  <c r="V11" i="3" l="1"/>
  <c r="I33" i="3"/>
</calcChain>
</file>

<file path=xl/sharedStrings.xml><?xml version="1.0" encoding="utf-8"?>
<sst xmlns="http://schemas.openxmlformats.org/spreadsheetml/2006/main" count="69" uniqueCount="50">
  <si>
    <t>Gross Profit</t>
  </si>
  <si>
    <t>Margin</t>
  </si>
  <si>
    <t>VAT @</t>
  </si>
  <si>
    <t>Sales</t>
  </si>
  <si>
    <t>Max</t>
  </si>
  <si>
    <t>STEP 1</t>
  </si>
  <si>
    <t>Tilføj navnene på dine retter i kolonne B, og tilføj derefter den aktuelle kostpris og salgspris i henholdsvis kolonne C og D. De resterende felter i hver række udfyldes automatisk.</t>
  </si>
  <si>
    <t>Moms @</t>
  </si>
  <si>
    <t>Ret</t>
  </si>
  <si>
    <t>Rettens navn</t>
  </si>
  <si>
    <t>Ret 1</t>
  </si>
  <si>
    <t>Ret 2</t>
  </si>
  <si>
    <t>Ret 3</t>
  </si>
  <si>
    <t>Ret 4</t>
  </si>
  <si>
    <t>Ret 5</t>
  </si>
  <si>
    <t>Ret 6</t>
  </si>
  <si>
    <t>Ret 7</t>
  </si>
  <si>
    <t>Ret 8</t>
  </si>
  <si>
    <t>Ret 9</t>
  </si>
  <si>
    <t>Ret 10</t>
  </si>
  <si>
    <t>Ret 11</t>
  </si>
  <si>
    <t>Ret 12</t>
  </si>
  <si>
    <t>Ret 13</t>
  </si>
  <si>
    <t>Ret 14</t>
  </si>
  <si>
    <t>Ret 15</t>
  </si>
  <si>
    <t>Ret 16</t>
  </si>
  <si>
    <t>Ret 17</t>
  </si>
  <si>
    <t>Ret 18</t>
  </si>
  <si>
    <t>Ret 19</t>
  </si>
  <si>
    <t>Ret 20</t>
  </si>
  <si>
    <t>Kostpris</t>
  </si>
  <si>
    <t>Salgspris</t>
  </si>
  <si>
    <t>Salgspris ex. Moms</t>
  </si>
  <si>
    <t>Salgsomkostninger</t>
  </si>
  <si>
    <t>Salgs-
omkostninger</t>
  </si>
  <si>
    <t>Brutto-
fortjeneste</t>
  </si>
  <si>
    <t>TIP: Bruger du ikke hver linje? Slet alle rækker, der ikke indeholder data for at sikre, at formlerne beregnes korrekt.</t>
  </si>
  <si>
    <t>STEP 2</t>
  </si>
  <si>
    <t>Indtast antallet af solgte enheder pr. ret over en given tid i kolonne J. Vi foreslår en periode på 3 måneder for at give dig et godt overblik.</t>
  </si>
  <si>
    <t>Retnummer</t>
  </si>
  <si>
    <t>Bruttofortjeneste</t>
  </si>
  <si>
    <t>Salg</t>
  </si>
  <si>
    <t>Gennemsnit</t>
  </si>
  <si>
    <t>Over eller under gennemsnit</t>
  </si>
  <si>
    <t>Max bruttofortjeneste</t>
  </si>
  <si>
    <t>STEP 3</t>
  </si>
  <si>
    <t>Den lodrette linje vist i grafen nedenfor angiver dine gennemsnitlige salg. Aftal derefter bruttoavancen, som din virksomhed skal arbejde efter (f.eks. 70%), og træk denne linje vandret hen over din graf på det relevante punkt. De to linjer vil krydse og give dig fire kvadrater.</t>
  </si>
  <si>
    <t>Rettens 
kompleksitet</t>
  </si>
  <si>
    <t>STEP 4</t>
  </si>
  <si>
    <t>Vurder kompleksiteten af hver af dine retter på en skala fra 1 til 5, og indtast din vurdering i kolonne J. Opvej disse mod den solgte mængde og bruttofortjenesten for hver ret som vist.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</si>
</sst>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£&quot;* #,##0.00_-;\-&quot;£&quot;* #,##0.00_-;_-&quot;£&quot;* &quot;-&quot;??_-;_-@_-"/>
    <numFmt numFmtId="165" formatCode="0.0%"/>
    <numFmt numFmtId="167" formatCode="#,##0.00\ &quot;kr.&quot;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12"/>
      <color theme="0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3" fillId="0" borderId="0" xfId="0" applyFont="1" applyAlignment="1">
      <alignment horizontal="center" vertical="center"/>
    </xf>
    <xf numFmtId="1" fontId="4" fillId="0" borderId="1" xfId="2" applyNumberFormat="1" applyFont="1" applyBorder="1" applyAlignment="1">
      <alignment horizontal="center" vertical="center"/>
    </xf>
    <xf numFmtId="1" fontId="4" fillId="0" borderId="8" xfId="2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4" fillId="0" borderId="6" xfId="2" applyNumberFormat="1" applyFont="1" applyBorder="1" applyAlignment="1">
      <alignment vertical="center"/>
    </xf>
    <xf numFmtId="1" fontId="4" fillId="0" borderId="9" xfId="2" applyNumberFormat="1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1" fontId="3" fillId="0" borderId="3" xfId="0" applyNumberFormat="1" applyFont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" fontId="3" fillId="0" borderId="3" xfId="0" applyNumberFormat="1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164" fontId="3" fillId="0" borderId="0" xfId="1" applyFont="1" applyAlignment="1">
      <alignment vertical="center"/>
    </xf>
    <xf numFmtId="0" fontId="3" fillId="2" borderId="0" xfId="0" applyFont="1" applyFill="1" applyAlignment="1">
      <alignment vertical="center"/>
    </xf>
    <xf numFmtId="165" fontId="3" fillId="2" borderId="0" xfId="2" applyNumberFormat="1" applyFont="1" applyFill="1" applyAlignment="1">
      <alignment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164" fontId="3" fillId="0" borderId="11" xfId="1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9" fontId="4" fillId="0" borderId="3" xfId="2" applyFont="1" applyBorder="1" applyAlignment="1">
      <alignment vertical="center"/>
    </xf>
    <xf numFmtId="9" fontId="4" fillId="0" borderId="4" xfId="2" applyFont="1" applyBorder="1" applyAlignment="1">
      <alignment vertical="center"/>
    </xf>
    <xf numFmtId="9" fontId="4" fillId="0" borderId="15" xfId="2" applyFont="1" applyBorder="1" applyAlignment="1">
      <alignment vertical="center"/>
    </xf>
    <xf numFmtId="9" fontId="4" fillId="0" borderId="16" xfId="2" applyFont="1" applyBorder="1" applyAlignment="1">
      <alignment vertical="center"/>
    </xf>
    <xf numFmtId="1" fontId="3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9" fontId="4" fillId="0" borderId="1" xfId="2" applyFont="1" applyBorder="1" applyAlignment="1">
      <alignment vertical="center"/>
    </xf>
    <xf numFmtId="1" fontId="4" fillId="0" borderId="1" xfId="2" applyNumberFormat="1" applyFont="1" applyBorder="1" applyAlignment="1">
      <alignment vertical="center"/>
    </xf>
    <xf numFmtId="9" fontId="4" fillId="0" borderId="6" xfId="2" applyFont="1" applyBorder="1" applyAlignment="1">
      <alignment vertical="center"/>
    </xf>
    <xf numFmtId="9" fontId="4" fillId="0" borderId="0" xfId="2" applyFont="1" applyBorder="1" applyAlignment="1">
      <alignment vertical="center"/>
    </xf>
    <xf numFmtId="1" fontId="6" fillId="0" borderId="0" xfId="2" applyNumberFormat="1" applyFont="1" applyBorder="1" applyAlignment="1">
      <alignment vertical="center"/>
    </xf>
    <xf numFmtId="9" fontId="5" fillId="0" borderId="0" xfId="2" applyFont="1" applyAlignment="1">
      <alignment vertical="center"/>
    </xf>
    <xf numFmtId="9" fontId="3" fillId="0" borderId="0" xfId="2" applyFont="1" applyAlignment="1">
      <alignment vertical="center"/>
    </xf>
    <xf numFmtId="0" fontId="4" fillId="0" borderId="8" xfId="0" applyFont="1" applyBorder="1" applyAlignment="1">
      <alignment vertical="center"/>
    </xf>
    <xf numFmtId="9" fontId="4" fillId="0" borderId="8" xfId="2" applyFont="1" applyBorder="1" applyAlignment="1">
      <alignment vertical="center"/>
    </xf>
    <xf numFmtId="1" fontId="4" fillId="0" borderId="8" xfId="2" applyNumberFormat="1" applyFont="1" applyBorder="1" applyAlignment="1">
      <alignment vertical="center"/>
    </xf>
    <xf numFmtId="9" fontId="4" fillId="0" borderId="9" xfId="2" applyFont="1" applyBorder="1" applyAlignment="1">
      <alignment vertical="center"/>
    </xf>
    <xf numFmtId="9" fontId="3" fillId="0" borderId="0" xfId="0" applyNumberFormat="1" applyFont="1" applyAlignment="1">
      <alignment vertical="center"/>
    </xf>
    <xf numFmtId="1" fontId="4" fillId="0" borderId="0" xfId="2" applyNumberFormat="1" applyFont="1" applyBorder="1" applyAlignment="1">
      <alignment vertical="center"/>
    </xf>
    <xf numFmtId="0" fontId="7" fillId="4" borderId="17" xfId="0" applyFont="1" applyFill="1" applyBorder="1" applyAlignment="1">
      <alignment vertical="center"/>
    </xf>
    <xf numFmtId="0" fontId="3" fillId="4" borderId="19" xfId="0" applyFont="1" applyFill="1" applyBorder="1" applyAlignment="1">
      <alignment vertical="center"/>
    </xf>
    <xf numFmtId="0" fontId="3" fillId="0" borderId="0" xfId="0" applyFont="1"/>
    <xf numFmtId="0" fontId="7" fillId="4" borderId="17" xfId="0" applyFont="1" applyFill="1" applyBorder="1"/>
    <xf numFmtId="0" fontId="3" fillId="4" borderId="18" xfId="0" applyFont="1" applyFill="1" applyBorder="1"/>
    <xf numFmtId="0" fontId="3" fillId="4" borderId="19" xfId="0" applyFont="1" applyFill="1" applyBorder="1"/>
    <xf numFmtId="1" fontId="3" fillId="4" borderId="18" xfId="0" applyNumberFormat="1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4" borderId="17" xfId="0" applyFont="1" applyFill="1" applyBorder="1" applyAlignment="1">
      <alignment horizontal="left" vertical="center"/>
    </xf>
    <xf numFmtId="0" fontId="7" fillId="4" borderId="18" xfId="0" applyFont="1" applyFill="1" applyBorder="1" applyAlignment="1">
      <alignment horizontal="left" vertical="center"/>
    </xf>
    <xf numFmtId="0" fontId="7" fillId="4" borderId="19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4" borderId="20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left"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4" borderId="24" xfId="0" applyFont="1" applyFill="1" applyBorder="1" applyAlignment="1">
      <alignment horizontal="left" vertical="center" wrapText="1"/>
    </xf>
    <xf numFmtId="1" fontId="4" fillId="0" borderId="1" xfId="2" applyNumberFormat="1" applyFont="1" applyBorder="1" applyAlignment="1">
      <alignment horizontal="center" vertical="center"/>
    </xf>
    <xf numFmtId="1" fontId="4" fillId="0" borderId="8" xfId="2" applyNumberFormat="1" applyFont="1" applyBorder="1" applyAlignment="1">
      <alignment horizontal="center" vertical="center"/>
    </xf>
    <xf numFmtId="0" fontId="3" fillId="4" borderId="20" xfId="0" applyFont="1" applyFill="1" applyBorder="1" applyAlignment="1">
      <alignment horizontal="left" wrapText="1"/>
    </xf>
    <xf numFmtId="0" fontId="3" fillId="4" borderId="21" xfId="0" applyFont="1" applyFill="1" applyBorder="1" applyAlignment="1">
      <alignment horizontal="left" wrapText="1"/>
    </xf>
    <xf numFmtId="0" fontId="3" fillId="4" borderId="22" xfId="0" applyFont="1" applyFill="1" applyBorder="1" applyAlignment="1">
      <alignment horizontal="left" wrapText="1"/>
    </xf>
    <xf numFmtId="0" fontId="3" fillId="4" borderId="23" xfId="0" applyFont="1" applyFill="1" applyBorder="1" applyAlignment="1">
      <alignment horizontal="left" wrapText="1"/>
    </xf>
    <xf numFmtId="0" fontId="3" fillId="4" borderId="24" xfId="0" applyFont="1" applyFill="1" applyBorder="1" applyAlignment="1">
      <alignment horizontal="left" wrapText="1"/>
    </xf>
    <xf numFmtId="167" fontId="4" fillId="3" borderId="3" xfId="1" applyNumberFormat="1" applyFont="1" applyFill="1" applyBorder="1" applyAlignment="1">
      <alignment vertical="center"/>
    </xf>
    <xf numFmtId="167" fontId="4" fillId="0" borderId="3" xfId="1" applyNumberFormat="1" applyFont="1" applyBorder="1" applyAlignment="1">
      <alignment vertical="center"/>
    </xf>
    <xf numFmtId="167" fontId="4" fillId="3" borderId="14" xfId="1" applyNumberFormat="1" applyFont="1" applyFill="1" applyBorder="1" applyAlignment="1">
      <alignment vertical="center"/>
    </xf>
    <xf numFmtId="167" fontId="4" fillId="3" borderId="1" xfId="1" applyNumberFormat="1" applyFont="1" applyFill="1" applyBorder="1" applyAlignment="1">
      <alignment vertical="center"/>
    </xf>
    <xf numFmtId="167" fontId="4" fillId="3" borderId="8" xfId="1" applyNumberFormat="1" applyFont="1" applyFill="1" applyBorder="1" applyAlignment="1">
      <alignment vertical="center"/>
    </xf>
    <xf numFmtId="167" fontId="4" fillId="0" borderId="15" xfId="1" applyNumberFormat="1" applyFont="1" applyBorder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wrapText="1"/>
    </xf>
    <xf numFmtId="167" fontId="4" fillId="0" borderId="1" xfId="1" applyNumberFormat="1" applyFont="1" applyBorder="1" applyAlignment="1">
      <alignment vertical="center"/>
    </xf>
    <xf numFmtId="167" fontId="4" fillId="0" borderId="8" xfId="1" applyNumberFormat="1" applyFont="1" applyBorder="1" applyAlignment="1">
      <alignment vertical="center"/>
    </xf>
    <xf numFmtId="0" fontId="3" fillId="0" borderId="4" xfId="0" applyFont="1" applyBorder="1" applyAlignment="1">
      <alignment horizontal="left" vertical="center" wrapText="1"/>
    </xf>
  </cellXfs>
  <cellStyles count="3">
    <cellStyle name="Normal" xfId="0" builtinId="0"/>
    <cellStyle name="Procent" xfId="2" builtinId="5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'2. Salgsvolumer'!$B$11:$B$30</c:f>
              <c:strCache>
                <c:ptCount val="20"/>
                <c:pt idx="0">
                  <c:v>Ret 1</c:v>
                </c:pt>
                <c:pt idx="1">
                  <c:v>Ret 2</c:v>
                </c:pt>
                <c:pt idx="2">
                  <c:v>Ret 3</c:v>
                </c:pt>
                <c:pt idx="3">
                  <c:v>Ret 4</c:v>
                </c:pt>
                <c:pt idx="4">
                  <c:v>Ret 5</c:v>
                </c:pt>
                <c:pt idx="5">
                  <c:v>Ret 6</c:v>
                </c:pt>
                <c:pt idx="6">
                  <c:v>Ret 7</c:v>
                </c:pt>
                <c:pt idx="7">
                  <c:v>Ret 8</c:v>
                </c:pt>
                <c:pt idx="8">
                  <c:v>Ret 9</c:v>
                </c:pt>
                <c:pt idx="9">
                  <c:v>Ret 10</c:v>
                </c:pt>
                <c:pt idx="10">
                  <c:v>Ret 11</c:v>
                </c:pt>
                <c:pt idx="11">
                  <c:v>Ret 12</c:v>
                </c:pt>
                <c:pt idx="12">
                  <c:v>Ret 13</c:v>
                </c:pt>
                <c:pt idx="13">
                  <c:v>Ret 14</c:v>
                </c:pt>
                <c:pt idx="14">
                  <c:v>Ret 15</c:v>
                </c:pt>
                <c:pt idx="15">
                  <c:v>Ret 16</c:v>
                </c:pt>
                <c:pt idx="16">
                  <c:v>Ret 17</c:v>
                </c:pt>
                <c:pt idx="17">
                  <c:v>Ret 18</c:v>
                </c:pt>
                <c:pt idx="18">
                  <c:v>Ret 19</c:v>
                </c:pt>
                <c:pt idx="19">
                  <c:v>Ret 20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CF9D955-273F-4E3F-818E-C1551059E565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7F9-4F58-B3FD-5EE315350DF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E1595C9-06A1-443D-B4FF-85E0FDA65912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47F9-4F58-B3FD-5EE315350DF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37A7561-6359-45E8-8A9E-3C47AEEE4D55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7F9-4F58-B3FD-5EE315350DF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27D728D-0BAF-4BC0-83F2-0A651CD36BF4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7F9-4F58-B3FD-5EE315350DF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B1CE6F5-EB28-4373-98AD-0DAE68F94FD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7F9-4F58-B3FD-5EE315350DF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C673524-5C6B-4572-88FB-0A98A769B6DB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7F9-4F58-B3FD-5EE315350DF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39FFC06-8CBB-40FD-8BC6-D32FDDB8FD8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7F9-4F58-B3FD-5EE315350DF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0F346A9-E7CA-4914-B38F-33AD5568FEA7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7F9-4F58-B3FD-5EE315350DF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60DFDDD-EC90-42FA-8D7F-8F8AF0F0C755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7F9-4F58-B3FD-5EE315350DF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D15AC92-5109-4208-BEE4-ECEF0AF0B1D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7F9-4F58-B3FD-5EE315350DF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FF1DC7F-4D59-4BA5-86B6-AD33D6CD6EE7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7F9-4F58-B3FD-5EE315350DF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C4FDE08-9A6D-4F27-8FB6-3C62535C8319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7F9-4F58-B3FD-5EE315350DF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DEDE054-B328-42AC-B3F9-522EA0ED20F7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7F9-4F58-B3FD-5EE315350DF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DCE1495-EF2F-47EC-8E50-87479AD85BA9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7F9-4F58-B3FD-5EE315350DF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7D613C7-0F44-4DEB-A5D9-12D67B1B37E3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7F9-4F58-B3FD-5EE315350DF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485B149-F1EC-410A-8C16-2DBFA1ABB420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7F9-4F58-B3FD-5EE315350DF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FDBA679-29C1-4817-A428-E81311710AF8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7F9-4F58-B3FD-5EE315350DF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CEA180D-69D9-470E-8A78-E8932A26578A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7F9-4F58-B3FD-5EE315350DF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A886D8F-B769-4706-B6E7-334436348D3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7F9-4F58-B3FD-5EE315350DF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38D17AE-68A3-4DBB-82D0-4689E7C0338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7F9-4F58-B3FD-5EE315350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a-DK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'2. Salgsvolumer'!$T$11:$T$30</c:f>
              <c:numCache>
                <c:formatCode>0</c:formatCode>
                <c:ptCount val="20"/>
                <c:pt idx="0">
                  <c:v>1</c:v>
                </c:pt>
                <c:pt idx="1">
                  <c:v>343</c:v>
                </c:pt>
                <c:pt idx="2">
                  <c:v>385</c:v>
                </c:pt>
                <c:pt idx="3">
                  <c:v>370</c:v>
                </c:pt>
                <c:pt idx="4">
                  <c:v>222</c:v>
                </c:pt>
                <c:pt idx="5">
                  <c:v>330</c:v>
                </c:pt>
                <c:pt idx="6">
                  <c:v>350</c:v>
                </c:pt>
                <c:pt idx="7">
                  <c:v>133</c:v>
                </c:pt>
                <c:pt idx="8">
                  <c:v>120</c:v>
                </c:pt>
                <c:pt idx="9">
                  <c:v>287</c:v>
                </c:pt>
                <c:pt idx="10">
                  <c:v>321</c:v>
                </c:pt>
                <c:pt idx="11">
                  <c:v>265</c:v>
                </c:pt>
                <c:pt idx="12">
                  <c:v>404</c:v>
                </c:pt>
                <c:pt idx="13">
                  <c:v>300</c:v>
                </c:pt>
                <c:pt idx="14">
                  <c:v>198</c:v>
                </c:pt>
                <c:pt idx="15">
                  <c:v>244</c:v>
                </c:pt>
                <c:pt idx="16">
                  <c:v>277</c:v>
                </c:pt>
                <c:pt idx="17">
                  <c:v>108</c:v>
                </c:pt>
                <c:pt idx="18">
                  <c:v>388</c:v>
                </c:pt>
                <c:pt idx="19">
                  <c:v>305</c:v>
                </c:pt>
              </c:numCache>
            </c:numRef>
          </c:xVal>
          <c:yVal>
            <c:numRef>
              <c:f>'2. Salgsvolumer'!$V$11:$V$30</c:f>
              <c:numCache>
                <c:formatCode>0%</c:formatCode>
                <c:ptCount val="20"/>
                <c:pt idx="0">
                  <c:v>0.71111111111111114</c:v>
                </c:pt>
                <c:pt idx="1">
                  <c:v>0.75555555555555554</c:v>
                </c:pt>
                <c:pt idx="2">
                  <c:v>0.6</c:v>
                </c:pt>
                <c:pt idx="3">
                  <c:v>0.62222222222222223</c:v>
                </c:pt>
                <c:pt idx="4">
                  <c:v>0.77777777777777779</c:v>
                </c:pt>
                <c:pt idx="5">
                  <c:v>0.74358974358974361</c:v>
                </c:pt>
                <c:pt idx="6">
                  <c:v>0.70256410256410251</c:v>
                </c:pt>
                <c:pt idx="7">
                  <c:v>0.79487179487179482</c:v>
                </c:pt>
                <c:pt idx="8">
                  <c:v>0.63076923076923075</c:v>
                </c:pt>
                <c:pt idx="9">
                  <c:v>0.6512820512820513</c:v>
                </c:pt>
                <c:pt idx="10">
                  <c:v>0.73333333333333328</c:v>
                </c:pt>
                <c:pt idx="11">
                  <c:v>0.63809523809523805</c:v>
                </c:pt>
                <c:pt idx="12">
                  <c:v>0.580952380952381</c:v>
                </c:pt>
                <c:pt idx="13">
                  <c:v>0.54285714285714282</c:v>
                </c:pt>
                <c:pt idx="14">
                  <c:v>0.63809523809523805</c:v>
                </c:pt>
                <c:pt idx="15">
                  <c:v>0.52380952380952384</c:v>
                </c:pt>
                <c:pt idx="16">
                  <c:v>0.68571428571428572</c:v>
                </c:pt>
                <c:pt idx="17">
                  <c:v>0.7155555555555555</c:v>
                </c:pt>
                <c:pt idx="18">
                  <c:v>0.52</c:v>
                </c:pt>
                <c:pt idx="19">
                  <c:v>0.64444444444444449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'2. Salgsvolumer'!$B$11:$B$30</c15:f>
                <c15:dlblRangeCache>
                  <c:ptCount val="20"/>
                  <c:pt idx="0">
                    <c:v>Ret 1</c:v>
                  </c:pt>
                  <c:pt idx="1">
                    <c:v>Ret 2</c:v>
                  </c:pt>
                  <c:pt idx="2">
                    <c:v>Ret 3</c:v>
                  </c:pt>
                  <c:pt idx="3">
                    <c:v>Ret 4</c:v>
                  </c:pt>
                  <c:pt idx="4">
                    <c:v>Ret 5</c:v>
                  </c:pt>
                  <c:pt idx="5">
                    <c:v>Ret 6</c:v>
                  </c:pt>
                  <c:pt idx="6">
                    <c:v>Ret 7</c:v>
                  </c:pt>
                  <c:pt idx="7">
                    <c:v>Ret 8</c:v>
                  </c:pt>
                  <c:pt idx="8">
                    <c:v>Ret 9</c:v>
                  </c:pt>
                  <c:pt idx="9">
                    <c:v>Ret 10</c:v>
                  </c:pt>
                  <c:pt idx="10">
                    <c:v>Ret 11</c:v>
                  </c:pt>
                  <c:pt idx="11">
                    <c:v>Ret 12</c:v>
                  </c:pt>
                  <c:pt idx="12">
                    <c:v>Ret 13</c:v>
                  </c:pt>
                  <c:pt idx="13">
                    <c:v>Ret 14</c:v>
                  </c:pt>
                  <c:pt idx="14">
                    <c:v>Ret 15</c:v>
                  </c:pt>
                  <c:pt idx="15">
                    <c:v>Ret 16</c:v>
                  </c:pt>
                  <c:pt idx="16">
                    <c:v>Ret 17</c:v>
                  </c:pt>
                  <c:pt idx="17">
                    <c:v>Ret 18</c:v>
                  </c:pt>
                  <c:pt idx="18">
                    <c:v>Ret 19</c:v>
                  </c:pt>
                  <c:pt idx="19">
                    <c:v>Ret 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40FD-4FAD-AD8F-B0C5F80E2EF6}"/>
            </c:ext>
          </c:extLst>
        </c:ser>
        <c:ser>
          <c:idx val="1"/>
          <c:order val="1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/>
                        </a:solidFill>
                      </a:rPr>
                      <a:t>Gennemsnit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0F5-4F74-908C-D896C1765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1"/>
            <c:val val="100"/>
            <c:spPr>
              <a:noFill/>
              <a:ln w="12700" cap="flat" cmpd="sng" algn="ctr">
                <a:solidFill>
                  <a:schemeClr val="accent2"/>
                </a:solidFill>
                <a:prstDash val="sysDot"/>
                <a:bevel/>
              </a:ln>
              <a:effectLst/>
            </c:spPr>
          </c:errBars>
          <c:xVal>
            <c:numRef>
              <c:f>'2. Salgsvolumer'!$K$11:$K$30</c:f>
              <c:numCache>
                <c:formatCode>0</c:formatCode>
                <c:ptCount val="20"/>
                <c:pt idx="0">
                  <c:v>267.55</c:v>
                </c:pt>
              </c:numCache>
            </c:numRef>
          </c:xVal>
          <c:yVal>
            <c:numRef>
              <c:f>'2. Salgsvolumer'!$I$33</c:f>
              <c:numCache>
                <c:formatCode>0%</c:formatCode>
                <c:ptCount val="1"/>
                <c:pt idx="0">
                  <c:v>0.79487179487179482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7F9-4F58-B3FD-5EE315350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216840"/>
        <c:axId val="714215528"/>
      </c:scatterChart>
      <c:valAx>
        <c:axId val="714216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Antal solgte enheder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a-DK"/>
            </a:p>
          </c:txPr>
        </c:title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714215528"/>
        <c:crossesAt val="0"/>
        <c:crossBetween val="midCat"/>
      </c:valAx>
      <c:valAx>
        <c:axId val="714215528"/>
        <c:scaling>
          <c:orientation val="minMax"/>
          <c:max val="0.8500000000000000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Bruttofortjeneste%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a-DK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714216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1</xdr:row>
      <xdr:rowOff>0</xdr:rowOff>
    </xdr:from>
    <xdr:to>
      <xdr:col>1</xdr:col>
      <xdr:colOff>1320801</xdr:colOff>
      <xdr:row>4</xdr:row>
      <xdr:rowOff>88701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B2E656-0ACA-2C47-A057-83C34A09E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1" y="2032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4</xdr:row>
      <xdr:rowOff>101600</xdr:rowOff>
    </xdr:from>
    <xdr:to>
      <xdr:col>1</xdr:col>
      <xdr:colOff>1473200</xdr:colOff>
      <xdr:row>7</xdr:row>
      <xdr:rowOff>166614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7AE443-2B66-6445-A882-84EDEDCD8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" y="977900"/>
          <a:ext cx="2006600" cy="674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241301</xdr:colOff>
      <xdr:row>1</xdr:row>
      <xdr:rowOff>0</xdr:rowOff>
    </xdr:from>
    <xdr:to>
      <xdr:col>1</xdr:col>
      <xdr:colOff>1295401</xdr:colOff>
      <xdr:row>4</xdr:row>
      <xdr:rowOff>101401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DE1832-0F16-B64F-B7E3-E3BEA1E9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301" y="2032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</xdr:row>
      <xdr:rowOff>114300</xdr:rowOff>
    </xdr:from>
    <xdr:to>
      <xdr:col>1</xdr:col>
      <xdr:colOff>1447800</xdr:colOff>
      <xdr:row>7</xdr:row>
      <xdr:rowOff>179314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B247D2-4538-F940-89BF-0EA701687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977900"/>
          <a:ext cx="2006600" cy="674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9</xdr:row>
      <xdr:rowOff>2540</xdr:rowOff>
    </xdr:from>
    <xdr:to>
      <xdr:col>19</xdr:col>
      <xdr:colOff>444500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B0C937-59F0-4E94-8D43-0552429F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228601</xdr:colOff>
      <xdr:row>1</xdr:row>
      <xdr:rowOff>25400</xdr:rowOff>
    </xdr:from>
    <xdr:to>
      <xdr:col>3</xdr:col>
      <xdr:colOff>1</xdr:colOff>
      <xdr:row>4</xdr:row>
      <xdr:rowOff>126801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AE0164-AC88-4940-8170-3B63C219A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1" y="2286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</xdr:row>
      <xdr:rowOff>139700</xdr:rowOff>
    </xdr:from>
    <xdr:to>
      <xdr:col>3</xdr:col>
      <xdr:colOff>88900</xdr:colOff>
      <xdr:row>8</xdr:row>
      <xdr:rowOff>1514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874214-D744-994E-8634-5B0191A97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1003300"/>
          <a:ext cx="2006600" cy="674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254001</xdr:colOff>
      <xdr:row>1</xdr:row>
      <xdr:rowOff>0</xdr:rowOff>
    </xdr:from>
    <xdr:to>
      <xdr:col>1</xdr:col>
      <xdr:colOff>1308101</xdr:colOff>
      <xdr:row>4</xdr:row>
      <xdr:rowOff>101401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E4003B-7E10-C145-8732-047C44A70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1" y="2032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</xdr:row>
      <xdr:rowOff>114300</xdr:rowOff>
    </xdr:from>
    <xdr:to>
      <xdr:col>1</xdr:col>
      <xdr:colOff>1460500</xdr:colOff>
      <xdr:row>7</xdr:row>
      <xdr:rowOff>179314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A543E7-FF6B-9942-9BA8-A003ACF80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" y="977900"/>
          <a:ext cx="2006600" cy="674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1EB5F-843F-49C6-B7B2-4D8928AD48A9}">
  <dimension ref="A2:J33"/>
  <sheetViews>
    <sheetView showGridLines="0" tabSelected="1" zoomScaleNormal="100" workbookViewId="0">
      <selection activeCell="E9" sqref="E9"/>
    </sheetView>
  </sheetViews>
  <sheetFormatPr defaultColWidth="8.85546875" defaultRowHeight="15" x14ac:dyDescent="0.25"/>
  <cols>
    <col min="1" max="1" width="8.85546875" style="14"/>
    <col min="2" max="2" width="32.85546875" style="14" customWidth="1"/>
    <col min="3" max="3" width="10.140625" style="15" customWidth="1"/>
    <col min="4" max="4" width="14.28515625" style="15" customWidth="1"/>
    <col min="5" max="5" width="22.5703125" style="14" customWidth="1"/>
    <col min="6" max="6" width="16.140625" style="14" customWidth="1"/>
    <col min="7" max="7" width="15.7109375" style="14" customWidth="1"/>
    <col min="8" max="8" width="13.28515625" style="14" customWidth="1"/>
    <col min="9" max="9" width="9" style="14" customWidth="1"/>
    <col min="10" max="16384" width="8.85546875" style="14"/>
  </cols>
  <sheetData>
    <row r="2" spans="1:8" ht="21" customHeight="1" x14ac:dyDescent="0.25">
      <c r="C2" s="52" t="s">
        <v>5</v>
      </c>
      <c r="D2" s="53"/>
      <c r="E2" s="53"/>
      <c r="F2" s="54"/>
    </row>
    <row r="3" spans="1:8" ht="15.95" customHeight="1" x14ac:dyDescent="0.25">
      <c r="C3" s="59" t="s">
        <v>6</v>
      </c>
      <c r="D3" s="60"/>
      <c r="E3" s="60"/>
      <c r="F3" s="61"/>
    </row>
    <row r="4" spans="1:8" x14ac:dyDescent="0.25">
      <c r="C4" s="59"/>
      <c r="D4" s="60"/>
      <c r="E4" s="60"/>
      <c r="F4" s="61"/>
    </row>
    <row r="5" spans="1:8" x14ac:dyDescent="0.25">
      <c r="C5" s="59"/>
      <c r="D5" s="60"/>
      <c r="E5" s="60"/>
      <c r="F5" s="61"/>
    </row>
    <row r="6" spans="1:8" x14ac:dyDescent="0.25">
      <c r="C6" s="62"/>
      <c r="D6" s="63"/>
      <c r="E6" s="63"/>
      <c r="F6" s="64"/>
    </row>
    <row r="9" spans="1:8" x14ac:dyDescent="0.25">
      <c r="B9" s="16" t="s">
        <v>7</v>
      </c>
      <c r="C9" s="17">
        <v>0.25</v>
      </c>
    </row>
    <row r="10" spans="1:8" ht="15.75" thickBot="1" x14ac:dyDescent="0.3"/>
    <row r="11" spans="1:8" ht="33.950000000000003" customHeight="1" thickBot="1" x14ac:dyDescent="0.3">
      <c r="A11" s="18" t="s">
        <v>8</v>
      </c>
      <c r="B11" s="19" t="s">
        <v>9</v>
      </c>
      <c r="C11" s="20" t="s">
        <v>30</v>
      </c>
      <c r="D11" s="20" t="s">
        <v>31</v>
      </c>
      <c r="E11" s="19" t="s">
        <v>32</v>
      </c>
      <c r="F11" s="19" t="s">
        <v>1</v>
      </c>
      <c r="G11" s="78" t="s">
        <v>34</v>
      </c>
      <c r="H11" s="79" t="s">
        <v>35</v>
      </c>
    </row>
    <row r="12" spans="1:8" ht="20.100000000000001" customHeight="1" thickBot="1" x14ac:dyDescent="0.3">
      <c r="A12" s="55"/>
      <c r="B12" s="21" t="s">
        <v>10</v>
      </c>
      <c r="C12" s="72">
        <v>13</v>
      </c>
      <c r="D12" s="72">
        <v>60</v>
      </c>
      <c r="E12" s="73">
        <f t="shared" ref="E12:E31" si="0">D12-(D12*$C$9)</f>
        <v>45</v>
      </c>
      <c r="F12" s="73">
        <f>E12-C12</f>
        <v>32</v>
      </c>
      <c r="G12" s="22">
        <f>C12/E12</f>
        <v>0.28888888888888886</v>
      </c>
      <c r="H12" s="23">
        <f>(E12-C12)/E12</f>
        <v>0.71111111111111114</v>
      </c>
    </row>
    <row r="13" spans="1:8" ht="20.100000000000001" customHeight="1" thickBot="1" x14ac:dyDescent="0.3">
      <c r="A13" s="56"/>
      <c r="B13" s="21" t="s">
        <v>11</v>
      </c>
      <c r="C13" s="74">
        <v>11</v>
      </c>
      <c r="D13" s="74">
        <v>60</v>
      </c>
      <c r="E13" s="73">
        <f t="shared" si="0"/>
        <v>45</v>
      </c>
      <c r="F13" s="73">
        <f t="shared" ref="F13:F31" si="1">E13-C13</f>
        <v>34</v>
      </c>
      <c r="G13" s="22">
        <f t="shared" ref="G13:G31" si="2">C13/E13</f>
        <v>0.24444444444444444</v>
      </c>
      <c r="H13" s="23">
        <f t="shared" ref="H13:H31" si="3">(E13-C13)/E13</f>
        <v>0.75555555555555554</v>
      </c>
    </row>
    <row r="14" spans="1:8" ht="20.100000000000001" customHeight="1" thickBot="1" x14ac:dyDescent="0.3">
      <c r="A14" s="56"/>
      <c r="B14" s="21" t="s">
        <v>12</v>
      </c>
      <c r="C14" s="74">
        <v>18</v>
      </c>
      <c r="D14" s="74">
        <v>60</v>
      </c>
      <c r="E14" s="73">
        <f t="shared" si="0"/>
        <v>45</v>
      </c>
      <c r="F14" s="73">
        <f t="shared" si="1"/>
        <v>27</v>
      </c>
      <c r="G14" s="22">
        <f t="shared" si="2"/>
        <v>0.4</v>
      </c>
      <c r="H14" s="23">
        <f t="shared" si="3"/>
        <v>0.6</v>
      </c>
    </row>
    <row r="15" spans="1:8" ht="20.100000000000001" customHeight="1" thickBot="1" x14ac:dyDescent="0.3">
      <c r="A15" s="56"/>
      <c r="B15" s="21" t="s">
        <v>13</v>
      </c>
      <c r="C15" s="74">
        <v>17</v>
      </c>
      <c r="D15" s="74">
        <v>60</v>
      </c>
      <c r="E15" s="73">
        <f t="shared" si="0"/>
        <v>45</v>
      </c>
      <c r="F15" s="73">
        <f t="shared" si="1"/>
        <v>28</v>
      </c>
      <c r="G15" s="22">
        <f t="shared" si="2"/>
        <v>0.37777777777777777</v>
      </c>
      <c r="H15" s="23">
        <f t="shared" si="3"/>
        <v>0.62222222222222223</v>
      </c>
    </row>
    <row r="16" spans="1:8" ht="20.100000000000001" customHeight="1" thickBot="1" x14ac:dyDescent="0.3">
      <c r="A16" s="56"/>
      <c r="B16" s="21" t="s">
        <v>14</v>
      </c>
      <c r="C16" s="74">
        <v>10</v>
      </c>
      <c r="D16" s="74">
        <v>60</v>
      </c>
      <c r="E16" s="73">
        <f t="shared" si="0"/>
        <v>45</v>
      </c>
      <c r="F16" s="73">
        <f t="shared" si="1"/>
        <v>35</v>
      </c>
      <c r="G16" s="22">
        <f t="shared" si="2"/>
        <v>0.22222222222222221</v>
      </c>
      <c r="H16" s="23">
        <f t="shared" si="3"/>
        <v>0.77777777777777779</v>
      </c>
    </row>
    <row r="17" spans="1:10" ht="20.100000000000001" customHeight="1" thickBot="1" x14ac:dyDescent="0.3">
      <c r="A17" s="56"/>
      <c r="B17" s="21" t="s">
        <v>15</v>
      </c>
      <c r="C17" s="74">
        <v>12.5</v>
      </c>
      <c r="D17" s="74">
        <v>65</v>
      </c>
      <c r="E17" s="73">
        <f t="shared" si="0"/>
        <v>48.75</v>
      </c>
      <c r="F17" s="73">
        <f t="shared" si="1"/>
        <v>36.25</v>
      </c>
      <c r="G17" s="22">
        <f t="shared" si="2"/>
        <v>0.25641025641025639</v>
      </c>
      <c r="H17" s="23">
        <f t="shared" si="3"/>
        <v>0.74358974358974361</v>
      </c>
    </row>
    <row r="18" spans="1:10" ht="20.100000000000001" customHeight="1" thickBot="1" x14ac:dyDescent="0.3">
      <c r="A18" s="56"/>
      <c r="B18" s="21" t="s">
        <v>16</v>
      </c>
      <c r="C18" s="74">
        <v>14.5</v>
      </c>
      <c r="D18" s="74">
        <v>65</v>
      </c>
      <c r="E18" s="73">
        <f t="shared" si="0"/>
        <v>48.75</v>
      </c>
      <c r="F18" s="73">
        <f t="shared" si="1"/>
        <v>34.25</v>
      </c>
      <c r="G18" s="22">
        <f t="shared" si="2"/>
        <v>0.29743589743589743</v>
      </c>
      <c r="H18" s="23">
        <f t="shared" si="3"/>
        <v>0.70256410256410251</v>
      </c>
    </row>
    <row r="19" spans="1:10" ht="20.100000000000001" customHeight="1" thickBot="1" x14ac:dyDescent="0.3">
      <c r="A19" s="56"/>
      <c r="B19" s="21" t="s">
        <v>17</v>
      </c>
      <c r="C19" s="74">
        <v>10</v>
      </c>
      <c r="D19" s="74">
        <v>65</v>
      </c>
      <c r="E19" s="73">
        <f t="shared" si="0"/>
        <v>48.75</v>
      </c>
      <c r="F19" s="73">
        <f t="shared" si="1"/>
        <v>38.75</v>
      </c>
      <c r="G19" s="22">
        <f t="shared" si="2"/>
        <v>0.20512820512820512</v>
      </c>
      <c r="H19" s="23">
        <f t="shared" si="3"/>
        <v>0.79487179487179482</v>
      </c>
    </row>
    <row r="20" spans="1:10" ht="20.100000000000001" customHeight="1" thickBot="1" x14ac:dyDescent="0.3">
      <c r="A20" s="56"/>
      <c r="B20" s="21" t="s">
        <v>18</v>
      </c>
      <c r="C20" s="74">
        <v>18</v>
      </c>
      <c r="D20" s="74">
        <v>65</v>
      </c>
      <c r="E20" s="73">
        <f t="shared" si="0"/>
        <v>48.75</v>
      </c>
      <c r="F20" s="73">
        <f t="shared" si="1"/>
        <v>30.75</v>
      </c>
      <c r="G20" s="22">
        <f t="shared" si="2"/>
        <v>0.36923076923076925</v>
      </c>
      <c r="H20" s="23">
        <f t="shared" si="3"/>
        <v>0.63076923076923075</v>
      </c>
    </row>
    <row r="21" spans="1:10" ht="20.100000000000001" customHeight="1" thickBot="1" x14ac:dyDescent="0.3">
      <c r="A21" s="57"/>
      <c r="B21" s="21" t="s">
        <v>19</v>
      </c>
      <c r="C21" s="75">
        <v>17</v>
      </c>
      <c r="D21" s="75">
        <v>65</v>
      </c>
      <c r="E21" s="73">
        <f t="shared" si="0"/>
        <v>48.75</v>
      </c>
      <c r="F21" s="73">
        <f t="shared" si="1"/>
        <v>31.75</v>
      </c>
      <c r="G21" s="22">
        <f t="shared" si="2"/>
        <v>0.3487179487179487</v>
      </c>
      <c r="H21" s="23">
        <f t="shared" si="3"/>
        <v>0.6512820512820513</v>
      </c>
    </row>
    <row r="22" spans="1:10" ht="20.100000000000001" customHeight="1" thickBot="1" x14ac:dyDescent="0.3">
      <c r="A22" s="57"/>
      <c r="B22" s="21" t="s">
        <v>20</v>
      </c>
      <c r="C22" s="75">
        <v>14</v>
      </c>
      <c r="D22" s="75">
        <v>70</v>
      </c>
      <c r="E22" s="73">
        <f t="shared" si="0"/>
        <v>52.5</v>
      </c>
      <c r="F22" s="73">
        <f t="shared" si="1"/>
        <v>38.5</v>
      </c>
      <c r="G22" s="22">
        <f t="shared" si="2"/>
        <v>0.26666666666666666</v>
      </c>
      <c r="H22" s="23">
        <f t="shared" si="3"/>
        <v>0.73333333333333328</v>
      </c>
    </row>
    <row r="23" spans="1:10" ht="20.100000000000001" customHeight="1" thickBot="1" x14ac:dyDescent="0.3">
      <c r="A23" s="57"/>
      <c r="B23" s="21" t="s">
        <v>21</v>
      </c>
      <c r="C23" s="75">
        <v>19</v>
      </c>
      <c r="D23" s="75">
        <v>70</v>
      </c>
      <c r="E23" s="73">
        <f t="shared" si="0"/>
        <v>52.5</v>
      </c>
      <c r="F23" s="73">
        <f t="shared" si="1"/>
        <v>33.5</v>
      </c>
      <c r="G23" s="22">
        <f t="shared" si="2"/>
        <v>0.3619047619047619</v>
      </c>
      <c r="H23" s="23">
        <f t="shared" si="3"/>
        <v>0.63809523809523805</v>
      </c>
    </row>
    <row r="24" spans="1:10" ht="20.100000000000001" customHeight="1" thickBot="1" x14ac:dyDescent="0.3">
      <c r="A24" s="57"/>
      <c r="B24" s="21" t="s">
        <v>22</v>
      </c>
      <c r="C24" s="75">
        <v>22</v>
      </c>
      <c r="D24" s="75">
        <v>70</v>
      </c>
      <c r="E24" s="73">
        <f t="shared" si="0"/>
        <v>52.5</v>
      </c>
      <c r="F24" s="73">
        <f t="shared" si="1"/>
        <v>30.5</v>
      </c>
      <c r="G24" s="22">
        <f t="shared" si="2"/>
        <v>0.41904761904761906</v>
      </c>
      <c r="H24" s="23">
        <f t="shared" si="3"/>
        <v>0.580952380952381</v>
      </c>
    </row>
    <row r="25" spans="1:10" ht="20.100000000000001" customHeight="1" thickBot="1" x14ac:dyDescent="0.3">
      <c r="A25" s="57"/>
      <c r="B25" s="21" t="s">
        <v>23</v>
      </c>
      <c r="C25" s="75">
        <v>24</v>
      </c>
      <c r="D25" s="75">
        <v>70</v>
      </c>
      <c r="E25" s="73">
        <f t="shared" si="0"/>
        <v>52.5</v>
      </c>
      <c r="F25" s="73">
        <f t="shared" si="1"/>
        <v>28.5</v>
      </c>
      <c r="G25" s="22">
        <f t="shared" si="2"/>
        <v>0.45714285714285713</v>
      </c>
      <c r="H25" s="23">
        <f t="shared" si="3"/>
        <v>0.54285714285714282</v>
      </c>
    </row>
    <row r="26" spans="1:10" ht="20.100000000000001" customHeight="1" thickBot="1" x14ac:dyDescent="0.3">
      <c r="A26" s="57"/>
      <c r="B26" s="21" t="s">
        <v>24</v>
      </c>
      <c r="C26" s="75">
        <v>19</v>
      </c>
      <c r="D26" s="75">
        <v>70</v>
      </c>
      <c r="E26" s="73">
        <f t="shared" si="0"/>
        <v>52.5</v>
      </c>
      <c r="F26" s="73">
        <f t="shared" si="1"/>
        <v>33.5</v>
      </c>
      <c r="G26" s="22">
        <f t="shared" si="2"/>
        <v>0.3619047619047619</v>
      </c>
      <c r="H26" s="23">
        <f t="shared" si="3"/>
        <v>0.63809523809523805</v>
      </c>
    </row>
    <row r="27" spans="1:10" ht="20.100000000000001" customHeight="1" thickBot="1" x14ac:dyDescent="0.3">
      <c r="A27" s="57"/>
      <c r="B27" s="21" t="s">
        <v>25</v>
      </c>
      <c r="C27" s="75">
        <v>25</v>
      </c>
      <c r="D27" s="75">
        <v>70</v>
      </c>
      <c r="E27" s="73">
        <f t="shared" si="0"/>
        <v>52.5</v>
      </c>
      <c r="F27" s="73">
        <f t="shared" si="1"/>
        <v>27.5</v>
      </c>
      <c r="G27" s="22">
        <f t="shared" si="2"/>
        <v>0.47619047619047616</v>
      </c>
      <c r="H27" s="23">
        <f t="shared" si="3"/>
        <v>0.52380952380952384</v>
      </c>
    </row>
    <row r="28" spans="1:10" ht="20.100000000000001" customHeight="1" thickBot="1" x14ac:dyDescent="0.3">
      <c r="A28" s="57"/>
      <c r="B28" s="21" t="s">
        <v>26</v>
      </c>
      <c r="C28" s="75">
        <v>16.5</v>
      </c>
      <c r="D28" s="75">
        <v>70</v>
      </c>
      <c r="E28" s="73">
        <f t="shared" si="0"/>
        <v>52.5</v>
      </c>
      <c r="F28" s="73">
        <f t="shared" si="1"/>
        <v>36</v>
      </c>
      <c r="G28" s="22">
        <f t="shared" si="2"/>
        <v>0.31428571428571428</v>
      </c>
      <c r="H28" s="23">
        <f t="shared" si="3"/>
        <v>0.68571428571428572</v>
      </c>
    </row>
    <row r="29" spans="1:10" ht="20.100000000000001" customHeight="1" thickBot="1" x14ac:dyDescent="0.3">
      <c r="A29" s="57"/>
      <c r="B29" s="21" t="s">
        <v>27</v>
      </c>
      <c r="C29" s="75">
        <v>16</v>
      </c>
      <c r="D29" s="75">
        <v>75</v>
      </c>
      <c r="E29" s="73">
        <f t="shared" si="0"/>
        <v>56.25</v>
      </c>
      <c r="F29" s="73">
        <f t="shared" si="1"/>
        <v>40.25</v>
      </c>
      <c r="G29" s="22">
        <f t="shared" si="2"/>
        <v>0.28444444444444444</v>
      </c>
      <c r="H29" s="23">
        <f t="shared" si="3"/>
        <v>0.7155555555555555</v>
      </c>
      <c r="J29" s="50"/>
    </row>
    <row r="30" spans="1:10" ht="20.100000000000001" customHeight="1" thickBot="1" x14ac:dyDescent="0.3">
      <c r="A30" s="57"/>
      <c r="B30" s="21" t="s">
        <v>28</v>
      </c>
      <c r="C30" s="75">
        <v>27</v>
      </c>
      <c r="D30" s="75">
        <v>75</v>
      </c>
      <c r="E30" s="73">
        <f t="shared" si="0"/>
        <v>56.25</v>
      </c>
      <c r="F30" s="73">
        <f t="shared" si="1"/>
        <v>29.25</v>
      </c>
      <c r="G30" s="22">
        <f t="shared" si="2"/>
        <v>0.48</v>
      </c>
      <c r="H30" s="23">
        <f t="shared" si="3"/>
        <v>0.52</v>
      </c>
    </row>
    <row r="31" spans="1:10" ht="20.100000000000001" customHeight="1" thickBot="1" x14ac:dyDescent="0.3">
      <c r="A31" s="58"/>
      <c r="B31" s="21" t="s">
        <v>29</v>
      </c>
      <c r="C31" s="76">
        <v>20</v>
      </c>
      <c r="D31" s="76">
        <v>75</v>
      </c>
      <c r="E31" s="77">
        <f t="shared" si="0"/>
        <v>56.25</v>
      </c>
      <c r="F31" s="77">
        <f t="shared" si="1"/>
        <v>36.25</v>
      </c>
      <c r="G31" s="24">
        <f t="shared" si="2"/>
        <v>0.35555555555555557</v>
      </c>
      <c r="H31" s="25">
        <f t="shared" si="3"/>
        <v>0.64444444444444449</v>
      </c>
    </row>
    <row r="33" spans="2:2" ht="18.75" x14ac:dyDescent="0.25">
      <c r="B33" s="51" t="s">
        <v>36</v>
      </c>
    </row>
  </sheetData>
  <mergeCells count="3">
    <mergeCell ref="C2:F2"/>
    <mergeCell ref="A12:A31"/>
    <mergeCell ref="C3:F6"/>
  </mergeCells>
  <phoneticPr fontId="2" type="noConversion"/>
  <conditionalFormatting sqref="G1:G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:H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374B5-E9F8-4B0E-B445-94AA9AA81E4B}">
  <dimension ref="A2:W35"/>
  <sheetViews>
    <sheetView showGridLines="0" topLeftCell="A9" workbookViewId="0">
      <selection activeCell="H9" sqref="H9"/>
    </sheetView>
  </sheetViews>
  <sheetFormatPr defaultColWidth="8.85546875" defaultRowHeight="15" x14ac:dyDescent="0.25"/>
  <cols>
    <col min="1" max="1" width="8.85546875" style="14"/>
    <col min="2" max="2" width="32.85546875" style="14" customWidth="1"/>
    <col min="3" max="3" width="11" style="15" hidden="1" customWidth="1"/>
    <col min="4" max="4" width="12.140625" style="15" hidden="1" customWidth="1"/>
    <col min="5" max="6" width="16.140625" style="14" hidden="1" customWidth="1"/>
    <col min="7" max="7" width="10.42578125" style="14" hidden="1" customWidth="1"/>
    <col min="8" max="8" width="14" style="1" customWidth="1"/>
    <col min="9" max="9" width="17.7109375" style="14" bestFit="1" customWidth="1"/>
    <col min="10" max="10" width="10.42578125" style="26" customWidth="1"/>
    <col min="11" max="11" width="10.42578125" style="14" customWidth="1"/>
    <col min="12" max="12" width="17.85546875" style="14" customWidth="1"/>
    <col min="13" max="13" width="10.42578125" style="14" customWidth="1"/>
    <col min="14" max="14" width="7.7109375" style="14" customWidth="1"/>
    <col min="15" max="15" width="11.42578125" style="14" customWidth="1"/>
    <col min="16" max="23" width="8.85546875" style="14" customWidth="1"/>
    <col min="24" max="16384" width="8.85546875" style="14"/>
  </cols>
  <sheetData>
    <row r="2" spans="1:23" ht="20.100000000000001" customHeight="1" x14ac:dyDescent="0.25">
      <c r="H2" s="52" t="s">
        <v>37</v>
      </c>
      <c r="I2" s="53"/>
      <c r="J2" s="53"/>
      <c r="K2" s="54"/>
    </row>
    <row r="3" spans="1:23" ht="15.95" customHeight="1" x14ac:dyDescent="0.25">
      <c r="H3" s="59" t="s">
        <v>38</v>
      </c>
      <c r="I3" s="60"/>
      <c r="J3" s="60"/>
      <c r="K3" s="61"/>
    </row>
    <row r="4" spans="1:23" x14ac:dyDescent="0.25">
      <c r="H4" s="59"/>
      <c r="I4" s="60"/>
      <c r="J4" s="60"/>
      <c r="K4" s="61"/>
    </row>
    <row r="5" spans="1:23" x14ac:dyDescent="0.25">
      <c r="H5" s="59"/>
      <c r="I5" s="60"/>
      <c r="J5" s="60"/>
      <c r="K5" s="61"/>
    </row>
    <row r="6" spans="1:23" x14ac:dyDescent="0.25">
      <c r="H6" s="62"/>
      <c r="I6" s="63"/>
      <c r="J6" s="63"/>
      <c r="K6" s="64"/>
    </row>
    <row r="9" spans="1:23" ht="15.75" thickBot="1" x14ac:dyDescent="0.3"/>
    <row r="10" spans="1:23" ht="30" x14ac:dyDescent="0.25">
      <c r="A10" s="10" t="s">
        <v>8</v>
      </c>
      <c r="B10" s="11" t="s">
        <v>9</v>
      </c>
      <c r="C10" s="20" t="s">
        <v>30</v>
      </c>
      <c r="D10" s="20" t="s">
        <v>31</v>
      </c>
      <c r="E10" s="19" t="s">
        <v>32</v>
      </c>
      <c r="F10" s="19" t="s">
        <v>1</v>
      </c>
      <c r="G10" s="11" t="s">
        <v>33</v>
      </c>
      <c r="H10" s="11" t="s">
        <v>39</v>
      </c>
      <c r="I10" s="11" t="s">
        <v>40</v>
      </c>
      <c r="J10" s="12" t="s">
        <v>41</v>
      </c>
      <c r="K10" s="11" t="s">
        <v>42</v>
      </c>
      <c r="L10" s="13" t="s">
        <v>43</v>
      </c>
      <c r="S10" s="27"/>
      <c r="T10" s="27" t="s">
        <v>3</v>
      </c>
      <c r="U10" s="27"/>
      <c r="V10" s="27" t="s">
        <v>0</v>
      </c>
    </row>
    <row r="11" spans="1:23" ht="20.100000000000001" customHeight="1" x14ac:dyDescent="0.25">
      <c r="A11" s="57"/>
      <c r="B11" s="28" t="str">
        <f>'1. Basis'!B12</f>
        <v>Ret 1</v>
      </c>
      <c r="C11" s="75">
        <f>'1. Basis'!C12</f>
        <v>13</v>
      </c>
      <c r="D11" s="75">
        <f>'1. Basis'!D12</f>
        <v>60</v>
      </c>
      <c r="E11" s="81">
        <f>D11-(D11*$P$24)</f>
        <v>45</v>
      </c>
      <c r="F11" s="81">
        <f>E11-C11</f>
        <v>32</v>
      </c>
      <c r="G11" s="29">
        <f>C11/E11</f>
        <v>0.28888888888888886</v>
      </c>
      <c r="H11" s="2">
        <v>1</v>
      </c>
      <c r="I11" s="29">
        <f>(E11-C11)/E11</f>
        <v>0.71111111111111114</v>
      </c>
      <c r="J11" s="30">
        <v>1</v>
      </c>
      <c r="K11" s="65">
        <f>SUM(J11:J30)/COUNT(J11:J30)</f>
        <v>267.55</v>
      </c>
      <c r="L11" s="31">
        <f>J11/$K$11</f>
        <v>3.7376191366099792E-3</v>
      </c>
      <c r="M11" s="32"/>
      <c r="S11" s="27"/>
      <c r="T11" s="33">
        <f>J11</f>
        <v>1</v>
      </c>
      <c r="U11" s="33"/>
      <c r="V11" s="34">
        <f>I11</f>
        <v>0.71111111111111114</v>
      </c>
      <c r="W11" s="35"/>
    </row>
    <row r="12" spans="1:23" ht="20.100000000000001" customHeight="1" x14ac:dyDescent="0.25">
      <c r="A12" s="57"/>
      <c r="B12" s="28" t="str">
        <f>'1. Basis'!B13</f>
        <v>Ret 2</v>
      </c>
      <c r="C12" s="75">
        <f>'1. Basis'!C13</f>
        <v>11</v>
      </c>
      <c r="D12" s="75">
        <f>'1. Basis'!D13</f>
        <v>60</v>
      </c>
      <c r="E12" s="81">
        <f t="shared" ref="E12:E30" si="0">D12-(D12*$P$24)</f>
        <v>45</v>
      </c>
      <c r="F12" s="81">
        <f t="shared" ref="F12:F30" si="1">E12-C12</f>
        <v>34</v>
      </c>
      <c r="G12" s="29">
        <f t="shared" ref="G12:G30" si="2">C12/E12</f>
        <v>0.24444444444444444</v>
      </c>
      <c r="H12" s="2">
        <v>2</v>
      </c>
      <c r="I12" s="29">
        <f t="shared" ref="I12:I30" si="3">(E12-C12)/E12</f>
        <v>0.75555555555555554</v>
      </c>
      <c r="J12" s="30">
        <v>343</v>
      </c>
      <c r="K12" s="65"/>
      <c r="L12" s="31">
        <f t="shared" ref="L12:L30" si="4">J12/$K$11</f>
        <v>1.2820033638572228</v>
      </c>
      <c r="M12" s="32"/>
      <c r="S12" s="27"/>
      <c r="T12" s="33">
        <f t="shared" ref="T12:T30" si="5">J12</f>
        <v>343</v>
      </c>
      <c r="U12" s="33"/>
      <c r="V12" s="34">
        <f t="shared" ref="V12:V30" si="6">I12</f>
        <v>0.75555555555555554</v>
      </c>
      <c r="W12" s="35"/>
    </row>
    <row r="13" spans="1:23" ht="20.100000000000001" customHeight="1" x14ac:dyDescent="0.25">
      <c r="A13" s="57"/>
      <c r="B13" s="28" t="str">
        <f>'1. Basis'!B14</f>
        <v>Ret 3</v>
      </c>
      <c r="C13" s="75">
        <f>'1. Basis'!C14</f>
        <v>18</v>
      </c>
      <c r="D13" s="75">
        <f>'1. Basis'!D14</f>
        <v>60</v>
      </c>
      <c r="E13" s="81">
        <f t="shared" si="0"/>
        <v>45</v>
      </c>
      <c r="F13" s="81">
        <f t="shared" si="1"/>
        <v>27</v>
      </c>
      <c r="G13" s="29">
        <f t="shared" si="2"/>
        <v>0.4</v>
      </c>
      <c r="H13" s="2">
        <v>3</v>
      </c>
      <c r="I13" s="29">
        <f t="shared" si="3"/>
        <v>0.6</v>
      </c>
      <c r="J13" s="30">
        <v>385</v>
      </c>
      <c r="K13" s="65"/>
      <c r="L13" s="31">
        <f t="shared" si="4"/>
        <v>1.438983367594842</v>
      </c>
      <c r="M13" s="32"/>
      <c r="S13" s="27"/>
      <c r="T13" s="33">
        <f t="shared" si="5"/>
        <v>385</v>
      </c>
      <c r="U13" s="33"/>
      <c r="V13" s="34">
        <f t="shared" si="6"/>
        <v>0.6</v>
      </c>
      <c r="W13" s="35"/>
    </row>
    <row r="14" spans="1:23" ht="20.100000000000001" customHeight="1" x14ac:dyDescent="0.25">
      <c r="A14" s="57"/>
      <c r="B14" s="28" t="str">
        <f>'1. Basis'!B15</f>
        <v>Ret 4</v>
      </c>
      <c r="C14" s="75">
        <f>'1. Basis'!C15</f>
        <v>17</v>
      </c>
      <c r="D14" s="75">
        <f>'1. Basis'!D15</f>
        <v>60</v>
      </c>
      <c r="E14" s="81">
        <f t="shared" si="0"/>
        <v>45</v>
      </c>
      <c r="F14" s="81">
        <f t="shared" si="1"/>
        <v>28</v>
      </c>
      <c r="G14" s="29">
        <f t="shared" si="2"/>
        <v>0.37777777777777777</v>
      </c>
      <c r="H14" s="2">
        <v>4</v>
      </c>
      <c r="I14" s="29">
        <f t="shared" si="3"/>
        <v>0.62222222222222223</v>
      </c>
      <c r="J14" s="30">
        <v>370</v>
      </c>
      <c r="K14" s="65"/>
      <c r="L14" s="31">
        <f t="shared" si="4"/>
        <v>1.3829190805456923</v>
      </c>
      <c r="M14" s="32"/>
      <c r="S14" s="27"/>
      <c r="T14" s="33">
        <f t="shared" si="5"/>
        <v>370</v>
      </c>
      <c r="U14" s="33"/>
      <c r="V14" s="34">
        <f t="shared" si="6"/>
        <v>0.62222222222222223</v>
      </c>
      <c r="W14" s="35"/>
    </row>
    <row r="15" spans="1:23" ht="20.100000000000001" customHeight="1" x14ac:dyDescent="0.25">
      <c r="A15" s="57"/>
      <c r="B15" s="28" t="str">
        <f>'1. Basis'!B16</f>
        <v>Ret 5</v>
      </c>
      <c r="C15" s="75">
        <f>'1. Basis'!C16</f>
        <v>10</v>
      </c>
      <c r="D15" s="75">
        <f>'1. Basis'!D16</f>
        <v>60</v>
      </c>
      <c r="E15" s="81">
        <f t="shared" si="0"/>
        <v>45</v>
      </c>
      <c r="F15" s="81">
        <f t="shared" si="1"/>
        <v>35</v>
      </c>
      <c r="G15" s="29">
        <f t="shared" si="2"/>
        <v>0.22222222222222221</v>
      </c>
      <c r="H15" s="2">
        <v>5</v>
      </c>
      <c r="I15" s="29">
        <f t="shared" si="3"/>
        <v>0.77777777777777779</v>
      </c>
      <c r="J15" s="30">
        <v>222</v>
      </c>
      <c r="K15" s="65"/>
      <c r="L15" s="31">
        <f t="shared" si="4"/>
        <v>0.82975144832741543</v>
      </c>
      <c r="M15" s="32"/>
      <c r="S15" s="27"/>
      <c r="T15" s="33">
        <f t="shared" si="5"/>
        <v>222</v>
      </c>
      <c r="U15" s="33"/>
      <c r="V15" s="34">
        <f t="shared" si="6"/>
        <v>0.77777777777777779</v>
      </c>
      <c r="W15" s="35"/>
    </row>
    <row r="16" spans="1:23" ht="20.100000000000001" customHeight="1" x14ac:dyDescent="0.25">
      <c r="A16" s="57"/>
      <c r="B16" s="28" t="str">
        <f>'1. Basis'!B17</f>
        <v>Ret 6</v>
      </c>
      <c r="C16" s="75">
        <f>'1. Basis'!C17</f>
        <v>12.5</v>
      </c>
      <c r="D16" s="75">
        <f>'1. Basis'!D17</f>
        <v>65</v>
      </c>
      <c r="E16" s="81">
        <f t="shared" si="0"/>
        <v>48.75</v>
      </c>
      <c r="F16" s="81">
        <f t="shared" si="1"/>
        <v>36.25</v>
      </c>
      <c r="G16" s="29">
        <f t="shared" si="2"/>
        <v>0.25641025641025639</v>
      </c>
      <c r="H16" s="2">
        <v>6</v>
      </c>
      <c r="I16" s="29">
        <f t="shared" si="3"/>
        <v>0.74358974358974361</v>
      </c>
      <c r="J16" s="30">
        <v>330</v>
      </c>
      <c r="K16" s="65"/>
      <c r="L16" s="31">
        <f t="shared" si="4"/>
        <v>1.2334143150812931</v>
      </c>
      <c r="M16" s="32"/>
      <c r="S16" s="27"/>
      <c r="T16" s="33">
        <f t="shared" si="5"/>
        <v>330</v>
      </c>
      <c r="U16" s="33"/>
      <c r="V16" s="34">
        <f t="shared" si="6"/>
        <v>0.74358974358974361</v>
      </c>
      <c r="W16" s="35"/>
    </row>
    <row r="17" spans="1:23" ht="20.100000000000001" customHeight="1" x14ac:dyDescent="0.25">
      <c r="A17" s="57"/>
      <c r="B17" s="28" t="str">
        <f>'1. Basis'!B18</f>
        <v>Ret 7</v>
      </c>
      <c r="C17" s="75">
        <f>'1. Basis'!C18</f>
        <v>14.5</v>
      </c>
      <c r="D17" s="75">
        <f>'1. Basis'!D18</f>
        <v>65</v>
      </c>
      <c r="E17" s="81">
        <f t="shared" si="0"/>
        <v>48.75</v>
      </c>
      <c r="F17" s="81">
        <f t="shared" si="1"/>
        <v>34.25</v>
      </c>
      <c r="G17" s="29">
        <f t="shared" si="2"/>
        <v>0.29743589743589743</v>
      </c>
      <c r="H17" s="2">
        <v>7</v>
      </c>
      <c r="I17" s="29">
        <f t="shared" si="3"/>
        <v>0.70256410256410251</v>
      </c>
      <c r="J17" s="30">
        <v>350</v>
      </c>
      <c r="K17" s="65"/>
      <c r="L17" s="31">
        <f t="shared" si="4"/>
        <v>1.3081666978134927</v>
      </c>
      <c r="M17" s="32"/>
      <c r="S17" s="27"/>
      <c r="T17" s="33">
        <f t="shared" si="5"/>
        <v>350</v>
      </c>
      <c r="U17" s="33"/>
      <c r="V17" s="34">
        <f t="shared" si="6"/>
        <v>0.70256410256410251</v>
      </c>
      <c r="W17" s="35"/>
    </row>
    <row r="18" spans="1:23" ht="20.100000000000001" customHeight="1" x14ac:dyDescent="0.25">
      <c r="A18" s="57"/>
      <c r="B18" s="28" t="str">
        <f>'1. Basis'!B19</f>
        <v>Ret 8</v>
      </c>
      <c r="C18" s="75">
        <f>'1. Basis'!C19</f>
        <v>10</v>
      </c>
      <c r="D18" s="75">
        <f>'1. Basis'!D19</f>
        <v>65</v>
      </c>
      <c r="E18" s="81">
        <f t="shared" si="0"/>
        <v>48.75</v>
      </c>
      <c r="F18" s="81">
        <f t="shared" si="1"/>
        <v>38.75</v>
      </c>
      <c r="G18" s="29">
        <f t="shared" si="2"/>
        <v>0.20512820512820512</v>
      </c>
      <c r="H18" s="2">
        <v>8</v>
      </c>
      <c r="I18" s="29">
        <f t="shared" si="3"/>
        <v>0.79487179487179482</v>
      </c>
      <c r="J18" s="30">
        <v>133</v>
      </c>
      <c r="K18" s="65"/>
      <c r="L18" s="31">
        <f t="shared" si="4"/>
        <v>0.49710334516912724</v>
      </c>
      <c r="M18" s="32"/>
      <c r="S18" s="27"/>
      <c r="T18" s="33">
        <f t="shared" si="5"/>
        <v>133</v>
      </c>
      <c r="U18" s="33"/>
      <c r="V18" s="34">
        <f t="shared" si="6"/>
        <v>0.79487179487179482</v>
      </c>
      <c r="W18" s="35"/>
    </row>
    <row r="19" spans="1:23" ht="20.100000000000001" customHeight="1" x14ac:dyDescent="0.25">
      <c r="A19" s="57"/>
      <c r="B19" s="28" t="str">
        <f>'1. Basis'!B20</f>
        <v>Ret 9</v>
      </c>
      <c r="C19" s="75">
        <f>'1. Basis'!C20</f>
        <v>18</v>
      </c>
      <c r="D19" s="75">
        <f>'1. Basis'!D20</f>
        <v>65</v>
      </c>
      <c r="E19" s="81">
        <f t="shared" si="0"/>
        <v>48.75</v>
      </c>
      <c r="F19" s="81">
        <f t="shared" si="1"/>
        <v>30.75</v>
      </c>
      <c r="G19" s="29">
        <f t="shared" si="2"/>
        <v>0.36923076923076925</v>
      </c>
      <c r="H19" s="2">
        <v>9</v>
      </c>
      <c r="I19" s="29">
        <f t="shared" si="3"/>
        <v>0.63076923076923075</v>
      </c>
      <c r="J19" s="30">
        <v>120</v>
      </c>
      <c r="K19" s="65"/>
      <c r="L19" s="31">
        <f t="shared" si="4"/>
        <v>0.44851429639319751</v>
      </c>
      <c r="M19" s="32"/>
      <c r="S19" s="27"/>
      <c r="T19" s="33">
        <f t="shared" si="5"/>
        <v>120</v>
      </c>
      <c r="U19" s="33"/>
      <c r="V19" s="34">
        <f t="shared" si="6"/>
        <v>0.63076923076923075</v>
      </c>
      <c r="W19" s="35"/>
    </row>
    <row r="20" spans="1:23" ht="20.100000000000001" customHeight="1" x14ac:dyDescent="0.25">
      <c r="A20" s="57"/>
      <c r="B20" s="28" t="str">
        <f>'1. Basis'!B21</f>
        <v>Ret 10</v>
      </c>
      <c r="C20" s="75">
        <f>'1. Basis'!C21</f>
        <v>17</v>
      </c>
      <c r="D20" s="75">
        <f>'1. Basis'!D21</f>
        <v>65</v>
      </c>
      <c r="E20" s="81">
        <f t="shared" si="0"/>
        <v>48.75</v>
      </c>
      <c r="F20" s="81">
        <f t="shared" si="1"/>
        <v>31.75</v>
      </c>
      <c r="G20" s="29">
        <f t="shared" si="2"/>
        <v>0.3487179487179487</v>
      </c>
      <c r="H20" s="2">
        <v>10</v>
      </c>
      <c r="I20" s="29">
        <f t="shared" si="3"/>
        <v>0.6512820512820513</v>
      </c>
      <c r="J20" s="30">
        <v>287</v>
      </c>
      <c r="K20" s="65"/>
      <c r="L20" s="31">
        <f t="shared" si="4"/>
        <v>1.072696692207064</v>
      </c>
      <c r="M20" s="32"/>
      <c r="S20" s="27"/>
      <c r="T20" s="33">
        <f t="shared" si="5"/>
        <v>287</v>
      </c>
      <c r="U20" s="33"/>
      <c r="V20" s="34">
        <f t="shared" si="6"/>
        <v>0.6512820512820513</v>
      </c>
      <c r="W20" s="35"/>
    </row>
    <row r="21" spans="1:23" ht="20.100000000000001" customHeight="1" x14ac:dyDescent="0.25">
      <c r="A21" s="57"/>
      <c r="B21" s="28" t="str">
        <f>'1. Basis'!B22</f>
        <v>Ret 11</v>
      </c>
      <c r="C21" s="75">
        <f>'1. Basis'!C22</f>
        <v>14</v>
      </c>
      <c r="D21" s="75">
        <f>'1. Basis'!D22</f>
        <v>70</v>
      </c>
      <c r="E21" s="81">
        <f t="shared" si="0"/>
        <v>52.5</v>
      </c>
      <c r="F21" s="81">
        <f t="shared" si="1"/>
        <v>38.5</v>
      </c>
      <c r="G21" s="29">
        <f t="shared" si="2"/>
        <v>0.26666666666666666</v>
      </c>
      <c r="H21" s="2">
        <v>11</v>
      </c>
      <c r="I21" s="29">
        <f t="shared" si="3"/>
        <v>0.73333333333333328</v>
      </c>
      <c r="J21" s="30">
        <v>321</v>
      </c>
      <c r="K21" s="65"/>
      <c r="L21" s="31">
        <f t="shared" si="4"/>
        <v>1.1997757428518034</v>
      </c>
      <c r="M21" s="32"/>
      <c r="S21" s="27"/>
      <c r="T21" s="33">
        <f t="shared" si="5"/>
        <v>321</v>
      </c>
      <c r="U21" s="33"/>
      <c r="V21" s="34">
        <f t="shared" si="6"/>
        <v>0.73333333333333328</v>
      </c>
      <c r="W21" s="35"/>
    </row>
    <row r="22" spans="1:23" ht="20.100000000000001" customHeight="1" x14ac:dyDescent="0.25">
      <c r="A22" s="57"/>
      <c r="B22" s="28" t="str">
        <f>'1. Basis'!B23</f>
        <v>Ret 12</v>
      </c>
      <c r="C22" s="75">
        <f>'1. Basis'!C23</f>
        <v>19</v>
      </c>
      <c r="D22" s="75">
        <f>'1. Basis'!D23</f>
        <v>70</v>
      </c>
      <c r="E22" s="81">
        <f t="shared" si="0"/>
        <v>52.5</v>
      </c>
      <c r="F22" s="81">
        <f t="shared" si="1"/>
        <v>33.5</v>
      </c>
      <c r="G22" s="29">
        <f t="shared" si="2"/>
        <v>0.3619047619047619</v>
      </c>
      <c r="H22" s="2">
        <v>12</v>
      </c>
      <c r="I22" s="29">
        <f t="shared" si="3"/>
        <v>0.63809523809523805</v>
      </c>
      <c r="J22" s="30">
        <v>265</v>
      </c>
      <c r="K22" s="65"/>
      <c r="L22" s="31">
        <f t="shared" si="4"/>
        <v>0.99046907120164451</v>
      </c>
      <c r="M22" s="32"/>
      <c r="S22" s="27"/>
      <c r="T22" s="33">
        <f t="shared" si="5"/>
        <v>265</v>
      </c>
      <c r="U22" s="33"/>
      <c r="V22" s="34">
        <f t="shared" si="6"/>
        <v>0.63809523809523805</v>
      </c>
      <c r="W22" s="35"/>
    </row>
    <row r="23" spans="1:23" ht="20.100000000000001" customHeight="1" x14ac:dyDescent="0.25">
      <c r="A23" s="57"/>
      <c r="B23" s="28" t="str">
        <f>'1. Basis'!B24</f>
        <v>Ret 13</v>
      </c>
      <c r="C23" s="75">
        <f>'1. Basis'!C24</f>
        <v>22</v>
      </c>
      <c r="D23" s="75">
        <f>'1. Basis'!D24</f>
        <v>70</v>
      </c>
      <c r="E23" s="81">
        <f t="shared" si="0"/>
        <v>52.5</v>
      </c>
      <c r="F23" s="81">
        <f t="shared" si="1"/>
        <v>30.5</v>
      </c>
      <c r="G23" s="29">
        <f t="shared" si="2"/>
        <v>0.41904761904761906</v>
      </c>
      <c r="H23" s="2">
        <v>13</v>
      </c>
      <c r="I23" s="29">
        <f t="shared" si="3"/>
        <v>0.580952380952381</v>
      </c>
      <c r="J23" s="30">
        <v>404</v>
      </c>
      <c r="K23" s="65"/>
      <c r="L23" s="31">
        <f t="shared" si="4"/>
        <v>1.5099981311904316</v>
      </c>
      <c r="M23" s="32"/>
      <c r="S23" s="27"/>
      <c r="T23" s="33">
        <f t="shared" si="5"/>
        <v>404</v>
      </c>
      <c r="U23" s="33"/>
      <c r="V23" s="34">
        <f t="shared" si="6"/>
        <v>0.580952380952381</v>
      </c>
      <c r="W23" s="35"/>
    </row>
    <row r="24" spans="1:23" ht="20.100000000000001" customHeight="1" x14ac:dyDescent="0.25">
      <c r="A24" s="57"/>
      <c r="B24" s="28" t="str">
        <f>'1. Basis'!B25</f>
        <v>Ret 14</v>
      </c>
      <c r="C24" s="75">
        <f>'1. Basis'!C25</f>
        <v>24</v>
      </c>
      <c r="D24" s="75">
        <f>'1. Basis'!D25</f>
        <v>70</v>
      </c>
      <c r="E24" s="81">
        <f t="shared" si="0"/>
        <v>52.5</v>
      </c>
      <c r="F24" s="81">
        <f t="shared" si="1"/>
        <v>28.5</v>
      </c>
      <c r="G24" s="29">
        <f t="shared" si="2"/>
        <v>0.45714285714285713</v>
      </c>
      <c r="H24" s="2">
        <v>14</v>
      </c>
      <c r="I24" s="29">
        <f t="shared" si="3"/>
        <v>0.54285714285714282</v>
      </c>
      <c r="J24" s="30">
        <v>300</v>
      </c>
      <c r="K24" s="65"/>
      <c r="L24" s="31">
        <f t="shared" si="4"/>
        <v>1.1212857409829937</v>
      </c>
      <c r="M24" s="32"/>
      <c r="O24" s="16" t="s">
        <v>7</v>
      </c>
      <c r="P24" s="17">
        <v>0.25</v>
      </c>
      <c r="Q24" s="16"/>
      <c r="S24" s="27"/>
      <c r="T24" s="33">
        <f t="shared" si="5"/>
        <v>300</v>
      </c>
      <c r="U24" s="33"/>
      <c r="V24" s="34">
        <f t="shared" si="6"/>
        <v>0.54285714285714282</v>
      </c>
      <c r="W24" s="35"/>
    </row>
    <row r="25" spans="1:23" ht="20.100000000000001" customHeight="1" x14ac:dyDescent="0.25">
      <c r="A25" s="57"/>
      <c r="B25" s="28" t="str">
        <f>'1. Basis'!B26</f>
        <v>Ret 15</v>
      </c>
      <c r="C25" s="75">
        <f>'1. Basis'!C26</f>
        <v>19</v>
      </c>
      <c r="D25" s="75">
        <f>'1. Basis'!D26</f>
        <v>70</v>
      </c>
      <c r="E25" s="81">
        <f t="shared" si="0"/>
        <v>52.5</v>
      </c>
      <c r="F25" s="81">
        <f t="shared" si="1"/>
        <v>33.5</v>
      </c>
      <c r="G25" s="29">
        <f t="shared" si="2"/>
        <v>0.3619047619047619</v>
      </c>
      <c r="H25" s="2">
        <v>15</v>
      </c>
      <c r="I25" s="29">
        <f t="shared" si="3"/>
        <v>0.63809523809523805</v>
      </c>
      <c r="J25" s="30">
        <v>198</v>
      </c>
      <c r="K25" s="65"/>
      <c r="L25" s="31">
        <f t="shared" si="4"/>
        <v>0.74004858904877591</v>
      </c>
      <c r="M25" s="32"/>
      <c r="S25" s="27"/>
      <c r="T25" s="33">
        <f t="shared" si="5"/>
        <v>198</v>
      </c>
      <c r="U25" s="33"/>
      <c r="V25" s="34">
        <f t="shared" si="6"/>
        <v>0.63809523809523805</v>
      </c>
      <c r="W25" s="35"/>
    </row>
    <row r="26" spans="1:23" ht="20.100000000000001" customHeight="1" x14ac:dyDescent="0.25">
      <c r="A26" s="57"/>
      <c r="B26" s="28" t="str">
        <f>'1. Basis'!B27</f>
        <v>Ret 16</v>
      </c>
      <c r="C26" s="75">
        <f>'1. Basis'!C27</f>
        <v>25</v>
      </c>
      <c r="D26" s="75">
        <f>'1. Basis'!D27</f>
        <v>70</v>
      </c>
      <c r="E26" s="81">
        <f t="shared" si="0"/>
        <v>52.5</v>
      </c>
      <c r="F26" s="81">
        <f t="shared" si="1"/>
        <v>27.5</v>
      </c>
      <c r="G26" s="29">
        <f t="shared" si="2"/>
        <v>0.47619047619047616</v>
      </c>
      <c r="H26" s="2">
        <v>16</v>
      </c>
      <c r="I26" s="29">
        <f t="shared" si="3"/>
        <v>0.52380952380952384</v>
      </c>
      <c r="J26" s="30">
        <v>244</v>
      </c>
      <c r="K26" s="65"/>
      <c r="L26" s="31">
        <f t="shared" si="4"/>
        <v>0.9119790693328349</v>
      </c>
      <c r="M26" s="32"/>
      <c r="S26" s="27"/>
      <c r="T26" s="33">
        <f t="shared" si="5"/>
        <v>244</v>
      </c>
      <c r="U26" s="33"/>
      <c r="V26" s="34">
        <f t="shared" si="6"/>
        <v>0.52380952380952384</v>
      </c>
      <c r="W26" s="35"/>
    </row>
    <row r="27" spans="1:23" ht="20.100000000000001" customHeight="1" x14ac:dyDescent="0.25">
      <c r="A27" s="57"/>
      <c r="B27" s="28" t="str">
        <f>'1. Basis'!B28</f>
        <v>Ret 17</v>
      </c>
      <c r="C27" s="75">
        <f>'1. Basis'!C28</f>
        <v>16.5</v>
      </c>
      <c r="D27" s="75">
        <f>'1. Basis'!D28</f>
        <v>70</v>
      </c>
      <c r="E27" s="81">
        <f t="shared" si="0"/>
        <v>52.5</v>
      </c>
      <c r="F27" s="81">
        <f t="shared" si="1"/>
        <v>36</v>
      </c>
      <c r="G27" s="29">
        <f t="shared" si="2"/>
        <v>0.31428571428571428</v>
      </c>
      <c r="H27" s="2">
        <v>17</v>
      </c>
      <c r="I27" s="29">
        <f t="shared" si="3"/>
        <v>0.68571428571428572</v>
      </c>
      <c r="J27" s="30">
        <v>277</v>
      </c>
      <c r="K27" s="65"/>
      <c r="L27" s="31">
        <f t="shared" si="4"/>
        <v>1.0353205008409643</v>
      </c>
      <c r="M27" s="32"/>
      <c r="S27" s="27"/>
      <c r="T27" s="33">
        <f t="shared" si="5"/>
        <v>277</v>
      </c>
      <c r="U27" s="33"/>
      <c r="V27" s="34">
        <f t="shared" si="6"/>
        <v>0.68571428571428572</v>
      </c>
      <c r="W27" s="35"/>
    </row>
    <row r="28" spans="1:23" ht="20.100000000000001" customHeight="1" x14ac:dyDescent="0.25">
      <c r="A28" s="57"/>
      <c r="B28" s="28" t="str">
        <f>'1. Basis'!B29</f>
        <v>Ret 18</v>
      </c>
      <c r="C28" s="75">
        <f>'1. Basis'!C29</f>
        <v>16</v>
      </c>
      <c r="D28" s="75">
        <f>'1. Basis'!D29</f>
        <v>75</v>
      </c>
      <c r="E28" s="81">
        <f t="shared" si="0"/>
        <v>56.25</v>
      </c>
      <c r="F28" s="81">
        <f t="shared" si="1"/>
        <v>40.25</v>
      </c>
      <c r="G28" s="29">
        <f t="shared" si="2"/>
        <v>0.28444444444444444</v>
      </c>
      <c r="H28" s="2">
        <v>18</v>
      </c>
      <c r="I28" s="29">
        <f t="shared" si="3"/>
        <v>0.7155555555555555</v>
      </c>
      <c r="J28" s="30">
        <v>108</v>
      </c>
      <c r="K28" s="65"/>
      <c r="L28" s="31">
        <f t="shared" si="4"/>
        <v>0.40366286675387775</v>
      </c>
      <c r="M28" s="32"/>
      <c r="S28" s="27"/>
      <c r="T28" s="33">
        <f t="shared" si="5"/>
        <v>108</v>
      </c>
      <c r="U28" s="33"/>
      <c r="V28" s="34">
        <f t="shared" si="6"/>
        <v>0.7155555555555555</v>
      </c>
      <c r="W28" s="35"/>
    </row>
    <row r="29" spans="1:23" ht="20.100000000000001" customHeight="1" x14ac:dyDescent="0.25">
      <c r="A29" s="57"/>
      <c r="B29" s="28" t="str">
        <f>'1. Basis'!B30</f>
        <v>Ret 19</v>
      </c>
      <c r="C29" s="75">
        <f>'1. Basis'!C30</f>
        <v>27</v>
      </c>
      <c r="D29" s="75">
        <f>'1. Basis'!D30</f>
        <v>75</v>
      </c>
      <c r="E29" s="81">
        <f t="shared" si="0"/>
        <v>56.25</v>
      </c>
      <c r="F29" s="81">
        <f t="shared" si="1"/>
        <v>29.25</v>
      </c>
      <c r="G29" s="29">
        <f t="shared" si="2"/>
        <v>0.48</v>
      </c>
      <c r="H29" s="2">
        <v>19</v>
      </c>
      <c r="I29" s="29">
        <f t="shared" si="3"/>
        <v>0.52</v>
      </c>
      <c r="J29" s="30">
        <v>388</v>
      </c>
      <c r="K29" s="65"/>
      <c r="L29" s="31">
        <f t="shared" si="4"/>
        <v>1.450196225004672</v>
      </c>
      <c r="M29" s="32"/>
      <c r="S29" s="27"/>
      <c r="T29" s="33">
        <f t="shared" si="5"/>
        <v>388</v>
      </c>
      <c r="U29" s="33"/>
      <c r="V29" s="34">
        <f t="shared" si="6"/>
        <v>0.52</v>
      </c>
      <c r="W29" s="35"/>
    </row>
    <row r="30" spans="1:23" ht="20.100000000000001" customHeight="1" thickBot="1" x14ac:dyDescent="0.3">
      <c r="A30" s="58"/>
      <c r="B30" s="36" t="str">
        <f>'1. Basis'!B31</f>
        <v>Ret 20</v>
      </c>
      <c r="C30" s="76">
        <f>'1. Basis'!C31</f>
        <v>20</v>
      </c>
      <c r="D30" s="76">
        <f>'1. Basis'!D31</f>
        <v>75</v>
      </c>
      <c r="E30" s="82">
        <f t="shared" si="0"/>
        <v>56.25</v>
      </c>
      <c r="F30" s="82">
        <f t="shared" si="1"/>
        <v>36.25</v>
      </c>
      <c r="G30" s="37">
        <f t="shared" si="2"/>
        <v>0.35555555555555557</v>
      </c>
      <c r="H30" s="3">
        <v>20</v>
      </c>
      <c r="I30" s="37">
        <f t="shared" si="3"/>
        <v>0.64444444444444449</v>
      </c>
      <c r="J30" s="38">
        <v>305</v>
      </c>
      <c r="K30" s="66"/>
      <c r="L30" s="39">
        <f t="shared" si="4"/>
        <v>1.1399738366660437</v>
      </c>
      <c r="M30" s="32"/>
      <c r="S30" s="27"/>
      <c r="T30" s="33">
        <f t="shared" si="5"/>
        <v>305</v>
      </c>
      <c r="U30" s="33"/>
      <c r="V30" s="34">
        <f t="shared" si="6"/>
        <v>0.64444444444444449</v>
      </c>
      <c r="W30" s="35"/>
    </row>
    <row r="31" spans="1:23" x14ac:dyDescent="0.25">
      <c r="S31" s="27"/>
      <c r="T31" s="27"/>
      <c r="U31" s="27"/>
      <c r="V31" s="27"/>
    </row>
    <row r="32" spans="1:23" x14ac:dyDescent="0.25">
      <c r="S32" s="27"/>
      <c r="T32" s="27"/>
      <c r="U32" s="27"/>
      <c r="V32" s="27"/>
    </row>
    <row r="33" spans="2:9" x14ac:dyDescent="0.25">
      <c r="B33" s="14" t="s">
        <v>44</v>
      </c>
      <c r="H33" s="14" t="s">
        <v>4</v>
      </c>
      <c r="I33" s="40">
        <f>MAX(I11:I30)</f>
        <v>0.79487179487179482</v>
      </c>
    </row>
    <row r="35" spans="2:9" ht="18.75" x14ac:dyDescent="0.25">
      <c r="B35" s="51" t="s">
        <v>36</v>
      </c>
    </row>
  </sheetData>
  <mergeCells count="4">
    <mergeCell ref="H3:K6"/>
    <mergeCell ref="H2:K2"/>
    <mergeCell ref="A11:A30"/>
    <mergeCell ref="K11:K30"/>
  </mergeCells>
  <conditionalFormatting sqref="G10:H10 G31:H32 G11:G30 G34:H1048576 G3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1:M1048576 K10:M10 M11:M30 I1 I7:I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1:L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8608F-6FFB-46BC-AF6B-2AB9B54D96F4}">
  <dimension ref="F2:M6"/>
  <sheetViews>
    <sheetView showGridLines="0" workbookViewId="0">
      <selection activeCell="D3" sqref="D3"/>
    </sheetView>
  </sheetViews>
  <sheetFormatPr defaultColWidth="8.85546875" defaultRowHeight="15" x14ac:dyDescent="0.2"/>
  <cols>
    <col min="1" max="16384" width="8.85546875" style="44"/>
  </cols>
  <sheetData>
    <row r="2" spans="6:13" ht="20.100000000000001" customHeight="1" x14ac:dyDescent="0.25">
      <c r="F2" s="45" t="s">
        <v>45</v>
      </c>
      <c r="G2" s="46"/>
      <c r="H2" s="46"/>
      <c r="I2" s="46"/>
      <c r="J2" s="46"/>
      <c r="K2" s="46"/>
      <c r="L2" s="46"/>
      <c r="M2" s="47"/>
    </row>
    <row r="3" spans="6:13" ht="15.95" customHeight="1" x14ac:dyDescent="0.2">
      <c r="F3" s="67" t="s">
        <v>46</v>
      </c>
      <c r="G3" s="80"/>
      <c r="H3" s="80"/>
      <c r="I3" s="80"/>
      <c r="J3" s="80"/>
      <c r="K3" s="80"/>
      <c r="L3" s="80"/>
      <c r="M3" s="68"/>
    </row>
    <row r="4" spans="6:13" x14ac:dyDescent="0.2">
      <c r="F4" s="67"/>
      <c r="G4" s="80"/>
      <c r="H4" s="80"/>
      <c r="I4" s="80"/>
      <c r="J4" s="80"/>
      <c r="K4" s="80"/>
      <c r="L4" s="80"/>
      <c r="M4" s="68"/>
    </row>
    <row r="5" spans="6:13" x14ac:dyDescent="0.2">
      <c r="F5" s="67"/>
      <c r="G5" s="80"/>
      <c r="H5" s="80"/>
      <c r="I5" s="80"/>
      <c r="J5" s="80"/>
      <c r="K5" s="80"/>
      <c r="L5" s="80"/>
      <c r="M5" s="68"/>
    </row>
    <row r="6" spans="6:13" x14ac:dyDescent="0.2">
      <c r="F6" s="69"/>
      <c r="G6" s="70"/>
      <c r="H6" s="70"/>
      <c r="I6" s="70"/>
      <c r="J6" s="70"/>
      <c r="K6" s="70"/>
      <c r="L6" s="70"/>
      <c r="M6" s="71"/>
    </row>
  </sheetData>
  <mergeCells count="1">
    <mergeCell ref="F3:M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7354A-362D-4727-AA05-9E66F10C8616}">
  <dimension ref="A2:X29"/>
  <sheetViews>
    <sheetView showGridLines="0" workbookViewId="0">
      <selection activeCell="M13" sqref="M13"/>
    </sheetView>
  </sheetViews>
  <sheetFormatPr defaultColWidth="8.85546875" defaultRowHeight="15" x14ac:dyDescent="0.25"/>
  <cols>
    <col min="1" max="1" width="8.85546875" style="14"/>
    <col min="2" max="2" width="29.140625" style="14" customWidth="1"/>
    <col min="3" max="3" width="11.85546875" style="15" hidden="1" customWidth="1"/>
    <col min="4" max="4" width="12.7109375" style="15" hidden="1" customWidth="1"/>
    <col min="5" max="6" width="16.140625" style="14" hidden="1" customWidth="1"/>
    <col min="7" max="7" width="14.85546875" style="14" hidden="1" customWidth="1"/>
    <col min="8" max="8" width="12.7109375" style="14" customWidth="1"/>
    <col min="9" max="9" width="12" style="26" customWidth="1"/>
    <col min="10" max="10" width="17.28515625" style="14" customWidth="1"/>
    <col min="11" max="13" width="17.85546875" style="14" customWidth="1"/>
    <col min="14" max="14" width="10.42578125" style="14" customWidth="1"/>
    <col min="15" max="15" width="9" style="14" hidden="1" customWidth="1"/>
    <col min="16" max="24" width="8.85546875" style="14" hidden="1" customWidth="1"/>
    <col min="25" max="25" width="0" style="14" hidden="1" customWidth="1"/>
    <col min="26" max="16384" width="8.85546875" style="14"/>
  </cols>
  <sheetData>
    <row r="2" spans="1:24" ht="20.100000000000001" customHeight="1" x14ac:dyDescent="0.25">
      <c r="H2" s="42" t="s">
        <v>48</v>
      </c>
      <c r="I2" s="48"/>
      <c r="J2" s="49"/>
      <c r="K2" s="43"/>
    </row>
    <row r="3" spans="1:24" ht="15.95" customHeight="1" x14ac:dyDescent="0.25">
      <c r="H3" s="59" t="s">
        <v>49</v>
      </c>
      <c r="I3" s="60"/>
      <c r="J3" s="60"/>
      <c r="K3" s="61"/>
    </row>
    <row r="4" spans="1:24" x14ac:dyDescent="0.25">
      <c r="H4" s="59"/>
      <c r="I4" s="60"/>
      <c r="J4" s="60"/>
      <c r="K4" s="61"/>
    </row>
    <row r="5" spans="1:24" x14ac:dyDescent="0.25">
      <c r="H5" s="59"/>
      <c r="I5" s="60"/>
      <c r="J5" s="60"/>
      <c r="K5" s="61"/>
    </row>
    <row r="6" spans="1:24" x14ac:dyDescent="0.25">
      <c r="H6" s="62"/>
      <c r="I6" s="63"/>
      <c r="J6" s="63"/>
      <c r="K6" s="64"/>
    </row>
    <row r="8" spans="1:24" ht="15.75" thickBot="1" x14ac:dyDescent="0.3"/>
    <row r="9" spans="1:24" ht="33.950000000000003" customHeight="1" x14ac:dyDescent="0.25">
      <c r="A9" s="7" t="s">
        <v>8</v>
      </c>
      <c r="B9" s="8" t="s">
        <v>9</v>
      </c>
      <c r="C9" s="20" t="s">
        <v>30</v>
      </c>
      <c r="D9" s="20" t="s">
        <v>31</v>
      </c>
      <c r="E9" s="19" t="s">
        <v>32</v>
      </c>
      <c r="F9" s="19" t="s">
        <v>1</v>
      </c>
      <c r="G9" s="78" t="s">
        <v>34</v>
      </c>
      <c r="H9" s="79" t="s">
        <v>35</v>
      </c>
      <c r="I9" s="9" t="s">
        <v>41</v>
      </c>
      <c r="J9" s="83" t="s">
        <v>47</v>
      </c>
      <c r="K9" s="4"/>
      <c r="L9" s="4"/>
      <c r="M9" s="4"/>
      <c r="U9" s="14" t="s">
        <v>3</v>
      </c>
      <c r="W9" s="14" t="s">
        <v>0</v>
      </c>
    </row>
    <row r="10" spans="1:24" ht="20.100000000000001" customHeight="1" x14ac:dyDescent="0.25">
      <c r="A10" s="57"/>
      <c r="B10" s="28" t="str">
        <f>'1. Basis'!B12</f>
        <v>Ret 1</v>
      </c>
      <c r="C10" s="75">
        <f>'1. Basis'!C12</f>
        <v>13</v>
      </c>
      <c r="D10" s="75">
        <f>'1. Basis'!D12</f>
        <v>60</v>
      </c>
      <c r="E10" s="81">
        <f>D10-(D10*$Q$23)</f>
        <v>45</v>
      </c>
      <c r="F10" s="81">
        <f>E10-C10</f>
        <v>32</v>
      </c>
      <c r="G10" s="29">
        <f>C10/E10</f>
        <v>0.28888888888888886</v>
      </c>
      <c r="H10" s="29">
        <f>(E10-C10)/E10</f>
        <v>0.71111111111111114</v>
      </c>
      <c r="I10" s="30">
        <f>'2. Salgsvolumer'!J11</f>
        <v>1</v>
      </c>
      <c r="J10" s="5">
        <v>5</v>
      </c>
      <c r="K10" s="32"/>
      <c r="L10" s="32"/>
      <c r="M10" s="32"/>
      <c r="N10" s="32"/>
      <c r="U10" s="41">
        <f>I10</f>
        <v>1</v>
      </c>
      <c r="V10" s="41"/>
      <c r="W10" s="35">
        <f>H10</f>
        <v>0.71111111111111114</v>
      </c>
      <c r="X10" s="35"/>
    </row>
    <row r="11" spans="1:24" ht="20.100000000000001" customHeight="1" x14ac:dyDescent="0.25">
      <c r="A11" s="57"/>
      <c r="B11" s="28" t="str">
        <f>'1. Basis'!B13</f>
        <v>Ret 2</v>
      </c>
      <c r="C11" s="75">
        <f>'1. Basis'!C13</f>
        <v>11</v>
      </c>
      <c r="D11" s="75">
        <f>'1. Basis'!D13</f>
        <v>60</v>
      </c>
      <c r="E11" s="81">
        <f t="shared" ref="E11:E29" si="0">D11-(D11*$Q$23)</f>
        <v>45</v>
      </c>
      <c r="F11" s="81">
        <f t="shared" ref="F11:F29" si="1">E11-C11</f>
        <v>34</v>
      </c>
      <c r="G11" s="29">
        <f t="shared" ref="G11:G29" si="2">C11/E11</f>
        <v>0.24444444444444444</v>
      </c>
      <c r="H11" s="29">
        <f t="shared" ref="H11:H29" si="3">(E11-C11)/E11</f>
        <v>0.75555555555555554</v>
      </c>
      <c r="I11" s="30">
        <f>'2. Salgsvolumer'!J12</f>
        <v>343</v>
      </c>
      <c r="J11" s="5">
        <v>4</v>
      </c>
      <c r="K11" s="32"/>
      <c r="L11" s="32"/>
      <c r="M11" s="32"/>
      <c r="N11" s="32"/>
      <c r="U11" s="41">
        <f t="shared" ref="U11:U29" si="4">I11</f>
        <v>343</v>
      </c>
      <c r="V11" s="41"/>
      <c r="W11" s="35">
        <f t="shared" ref="W11:W29" si="5">H11</f>
        <v>0.75555555555555554</v>
      </c>
      <c r="X11" s="35"/>
    </row>
    <row r="12" spans="1:24" ht="20.100000000000001" customHeight="1" x14ac:dyDescent="0.25">
      <c r="A12" s="57"/>
      <c r="B12" s="28" t="str">
        <f>'1. Basis'!B14</f>
        <v>Ret 3</v>
      </c>
      <c r="C12" s="75">
        <f>'1. Basis'!C14</f>
        <v>18</v>
      </c>
      <c r="D12" s="75">
        <f>'1. Basis'!D14</f>
        <v>60</v>
      </c>
      <c r="E12" s="81">
        <f t="shared" si="0"/>
        <v>45</v>
      </c>
      <c r="F12" s="81">
        <f t="shared" si="1"/>
        <v>27</v>
      </c>
      <c r="G12" s="29">
        <f t="shared" si="2"/>
        <v>0.4</v>
      </c>
      <c r="H12" s="29">
        <f t="shared" si="3"/>
        <v>0.6</v>
      </c>
      <c r="I12" s="30">
        <f>'2. Salgsvolumer'!J13</f>
        <v>385</v>
      </c>
      <c r="J12" s="5">
        <v>1</v>
      </c>
      <c r="K12" s="32"/>
      <c r="L12" s="32"/>
      <c r="M12" s="32"/>
      <c r="N12" s="32"/>
      <c r="U12" s="41">
        <f t="shared" si="4"/>
        <v>385</v>
      </c>
      <c r="V12" s="41"/>
      <c r="W12" s="35">
        <f t="shared" si="5"/>
        <v>0.6</v>
      </c>
      <c r="X12" s="35"/>
    </row>
    <row r="13" spans="1:24" ht="20.100000000000001" customHeight="1" x14ac:dyDescent="0.25">
      <c r="A13" s="57"/>
      <c r="B13" s="28" t="str">
        <f>'1. Basis'!B15</f>
        <v>Ret 4</v>
      </c>
      <c r="C13" s="75">
        <f>'1. Basis'!C15</f>
        <v>17</v>
      </c>
      <c r="D13" s="75">
        <f>'1. Basis'!D15</f>
        <v>60</v>
      </c>
      <c r="E13" s="81">
        <f t="shared" si="0"/>
        <v>45</v>
      </c>
      <c r="F13" s="81">
        <f t="shared" si="1"/>
        <v>28</v>
      </c>
      <c r="G13" s="29">
        <f t="shared" si="2"/>
        <v>0.37777777777777777</v>
      </c>
      <c r="H13" s="29">
        <f t="shared" si="3"/>
        <v>0.62222222222222223</v>
      </c>
      <c r="I13" s="30">
        <f>'2. Salgsvolumer'!J14</f>
        <v>370</v>
      </c>
      <c r="J13" s="5">
        <v>3</v>
      </c>
      <c r="K13" s="32"/>
      <c r="L13" s="32"/>
      <c r="M13" s="32"/>
      <c r="N13" s="32"/>
      <c r="U13" s="41">
        <f t="shared" si="4"/>
        <v>370</v>
      </c>
      <c r="V13" s="41"/>
      <c r="W13" s="35">
        <f t="shared" si="5"/>
        <v>0.62222222222222223</v>
      </c>
      <c r="X13" s="35"/>
    </row>
    <row r="14" spans="1:24" ht="20.100000000000001" customHeight="1" x14ac:dyDescent="0.25">
      <c r="A14" s="57"/>
      <c r="B14" s="28" t="str">
        <f>'1. Basis'!B16</f>
        <v>Ret 5</v>
      </c>
      <c r="C14" s="75">
        <f>'1. Basis'!C16</f>
        <v>10</v>
      </c>
      <c r="D14" s="75">
        <f>'1. Basis'!D16</f>
        <v>60</v>
      </c>
      <c r="E14" s="81">
        <f t="shared" si="0"/>
        <v>45</v>
      </c>
      <c r="F14" s="81">
        <f t="shared" si="1"/>
        <v>35</v>
      </c>
      <c r="G14" s="29">
        <f t="shared" si="2"/>
        <v>0.22222222222222221</v>
      </c>
      <c r="H14" s="29">
        <f t="shared" si="3"/>
        <v>0.77777777777777779</v>
      </c>
      <c r="I14" s="30">
        <f>'2. Salgsvolumer'!J15</f>
        <v>222</v>
      </c>
      <c r="J14" s="5">
        <v>4</v>
      </c>
      <c r="K14" s="32"/>
      <c r="L14" s="32"/>
      <c r="M14" s="32"/>
      <c r="N14" s="32"/>
      <c r="U14" s="41">
        <f t="shared" si="4"/>
        <v>222</v>
      </c>
      <c r="V14" s="41"/>
      <c r="W14" s="35">
        <f t="shared" si="5"/>
        <v>0.77777777777777779</v>
      </c>
      <c r="X14" s="35"/>
    </row>
    <row r="15" spans="1:24" ht="20.100000000000001" customHeight="1" x14ac:dyDescent="0.25">
      <c r="A15" s="57"/>
      <c r="B15" s="28" t="str">
        <f>'1. Basis'!B17</f>
        <v>Ret 6</v>
      </c>
      <c r="C15" s="75">
        <f>'1. Basis'!C17</f>
        <v>12.5</v>
      </c>
      <c r="D15" s="75">
        <f>'1. Basis'!D17</f>
        <v>65</v>
      </c>
      <c r="E15" s="81">
        <f t="shared" si="0"/>
        <v>48.75</v>
      </c>
      <c r="F15" s="81">
        <f t="shared" si="1"/>
        <v>36.25</v>
      </c>
      <c r="G15" s="29">
        <f t="shared" si="2"/>
        <v>0.25641025641025639</v>
      </c>
      <c r="H15" s="29">
        <f t="shared" si="3"/>
        <v>0.74358974358974361</v>
      </c>
      <c r="I15" s="30">
        <f>'2. Salgsvolumer'!J16</f>
        <v>330</v>
      </c>
      <c r="J15" s="5">
        <v>2</v>
      </c>
      <c r="K15" s="32"/>
      <c r="L15" s="32"/>
      <c r="M15" s="32"/>
      <c r="N15" s="32"/>
      <c r="U15" s="41">
        <f t="shared" si="4"/>
        <v>330</v>
      </c>
      <c r="V15" s="41"/>
      <c r="W15" s="35">
        <f t="shared" si="5"/>
        <v>0.74358974358974361</v>
      </c>
      <c r="X15" s="35"/>
    </row>
    <row r="16" spans="1:24" ht="20.100000000000001" customHeight="1" x14ac:dyDescent="0.25">
      <c r="A16" s="57"/>
      <c r="B16" s="28" t="str">
        <f>'1. Basis'!B18</f>
        <v>Ret 7</v>
      </c>
      <c r="C16" s="75">
        <f>'1. Basis'!C18</f>
        <v>14.5</v>
      </c>
      <c r="D16" s="75">
        <f>'1. Basis'!D18</f>
        <v>65</v>
      </c>
      <c r="E16" s="81">
        <f t="shared" si="0"/>
        <v>48.75</v>
      </c>
      <c r="F16" s="81">
        <f t="shared" si="1"/>
        <v>34.25</v>
      </c>
      <c r="G16" s="29">
        <f t="shared" si="2"/>
        <v>0.29743589743589743</v>
      </c>
      <c r="H16" s="29">
        <f t="shared" si="3"/>
        <v>0.70256410256410251</v>
      </c>
      <c r="I16" s="30">
        <f>'2. Salgsvolumer'!J17</f>
        <v>350</v>
      </c>
      <c r="J16" s="5">
        <v>2</v>
      </c>
      <c r="K16" s="32"/>
      <c r="L16" s="32"/>
      <c r="M16" s="32"/>
      <c r="N16" s="32"/>
      <c r="U16" s="41">
        <f t="shared" si="4"/>
        <v>350</v>
      </c>
      <c r="V16" s="41"/>
      <c r="W16" s="35">
        <f t="shared" si="5"/>
        <v>0.70256410256410251</v>
      </c>
      <c r="X16" s="35"/>
    </row>
    <row r="17" spans="1:24" ht="20.100000000000001" customHeight="1" x14ac:dyDescent="0.25">
      <c r="A17" s="57"/>
      <c r="B17" s="28" t="str">
        <f>'1. Basis'!B19</f>
        <v>Ret 8</v>
      </c>
      <c r="C17" s="75">
        <f>'1. Basis'!C19</f>
        <v>10</v>
      </c>
      <c r="D17" s="75">
        <f>'1. Basis'!D19</f>
        <v>65</v>
      </c>
      <c r="E17" s="81">
        <f t="shared" si="0"/>
        <v>48.75</v>
      </c>
      <c r="F17" s="81">
        <f t="shared" si="1"/>
        <v>38.75</v>
      </c>
      <c r="G17" s="29">
        <f t="shared" si="2"/>
        <v>0.20512820512820512</v>
      </c>
      <c r="H17" s="29">
        <f t="shared" si="3"/>
        <v>0.79487179487179482</v>
      </c>
      <c r="I17" s="30">
        <f>'2. Salgsvolumer'!J18</f>
        <v>133</v>
      </c>
      <c r="J17" s="5">
        <v>1</v>
      </c>
      <c r="K17" s="32"/>
      <c r="L17" s="32"/>
      <c r="M17" s="32"/>
      <c r="N17" s="32"/>
      <c r="U17" s="41">
        <f t="shared" si="4"/>
        <v>133</v>
      </c>
      <c r="V17" s="41"/>
      <c r="W17" s="35">
        <f t="shared" si="5"/>
        <v>0.79487179487179482</v>
      </c>
      <c r="X17" s="35"/>
    </row>
    <row r="18" spans="1:24" ht="20.100000000000001" customHeight="1" x14ac:dyDescent="0.25">
      <c r="A18" s="57"/>
      <c r="B18" s="28" t="str">
        <f>'1. Basis'!B20</f>
        <v>Ret 9</v>
      </c>
      <c r="C18" s="75">
        <f>'1. Basis'!C20</f>
        <v>18</v>
      </c>
      <c r="D18" s="75">
        <f>'1. Basis'!D20</f>
        <v>65</v>
      </c>
      <c r="E18" s="81">
        <f t="shared" si="0"/>
        <v>48.75</v>
      </c>
      <c r="F18" s="81">
        <f t="shared" si="1"/>
        <v>30.75</v>
      </c>
      <c r="G18" s="29">
        <f t="shared" si="2"/>
        <v>0.36923076923076925</v>
      </c>
      <c r="H18" s="29">
        <f t="shared" si="3"/>
        <v>0.63076923076923075</v>
      </c>
      <c r="I18" s="30">
        <f>'2. Salgsvolumer'!J19</f>
        <v>120</v>
      </c>
      <c r="J18" s="5">
        <v>5</v>
      </c>
      <c r="K18" s="32"/>
      <c r="L18" s="32"/>
      <c r="M18" s="32"/>
      <c r="N18" s="32"/>
      <c r="U18" s="41">
        <f t="shared" si="4"/>
        <v>120</v>
      </c>
      <c r="V18" s="41"/>
      <c r="W18" s="35">
        <f t="shared" si="5"/>
        <v>0.63076923076923075</v>
      </c>
      <c r="X18" s="35"/>
    </row>
    <row r="19" spans="1:24" ht="20.100000000000001" customHeight="1" x14ac:dyDescent="0.25">
      <c r="A19" s="57"/>
      <c r="B19" s="28" t="str">
        <f>'1. Basis'!B21</f>
        <v>Ret 10</v>
      </c>
      <c r="C19" s="75">
        <f>'1. Basis'!C21</f>
        <v>17</v>
      </c>
      <c r="D19" s="75">
        <f>'1. Basis'!D21</f>
        <v>65</v>
      </c>
      <c r="E19" s="81">
        <f t="shared" si="0"/>
        <v>48.75</v>
      </c>
      <c r="F19" s="81">
        <f t="shared" si="1"/>
        <v>31.75</v>
      </c>
      <c r="G19" s="29">
        <f t="shared" si="2"/>
        <v>0.3487179487179487</v>
      </c>
      <c r="H19" s="29">
        <f t="shared" si="3"/>
        <v>0.6512820512820513</v>
      </c>
      <c r="I19" s="30">
        <f>'2. Salgsvolumer'!J20</f>
        <v>287</v>
      </c>
      <c r="J19" s="5">
        <v>3</v>
      </c>
      <c r="K19" s="32"/>
      <c r="L19" s="32"/>
      <c r="M19" s="32"/>
      <c r="N19" s="32"/>
      <c r="U19" s="41">
        <f t="shared" si="4"/>
        <v>287</v>
      </c>
      <c r="V19" s="41"/>
      <c r="W19" s="35">
        <f t="shared" si="5"/>
        <v>0.6512820512820513</v>
      </c>
      <c r="X19" s="35"/>
    </row>
    <row r="20" spans="1:24" ht="20.100000000000001" customHeight="1" x14ac:dyDescent="0.25">
      <c r="A20" s="57"/>
      <c r="B20" s="28" t="str">
        <f>'1. Basis'!B22</f>
        <v>Ret 11</v>
      </c>
      <c r="C20" s="75">
        <f>'1. Basis'!C22</f>
        <v>14</v>
      </c>
      <c r="D20" s="75">
        <f>'1. Basis'!D22</f>
        <v>70</v>
      </c>
      <c r="E20" s="81">
        <f t="shared" si="0"/>
        <v>52.5</v>
      </c>
      <c r="F20" s="81">
        <f t="shared" si="1"/>
        <v>38.5</v>
      </c>
      <c r="G20" s="29">
        <f t="shared" si="2"/>
        <v>0.26666666666666666</v>
      </c>
      <c r="H20" s="29">
        <f t="shared" si="3"/>
        <v>0.73333333333333328</v>
      </c>
      <c r="I20" s="30">
        <f>'2. Salgsvolumer'!J21</f>
        <v>321</v>
      </c>
      <c r="J20" s="5">
        <v>4</v>
      </c>
      <c r="K20" s="32"/>
      <c r="L20" s="32"/>
      <c r="M20" s="32"/>
      <c r="N20" s="32"/>
      <c r="U20" s="41">
        <f t="shared" si="4"/>
        <v>321</v>
      </c>
      <c r="V20" s="41"/>
      <c r="W20" s="35">
        <f t="shared" si="5"/>
        <v>0.73333333333333328</v>
      </c>
      <c r="X20" s="35"/>
    </row>
    <row r="21" spans="1:24" ht="20.100000000000001" customHeight="1" x14ac:dyDescent="0.25">
      <c r="A21" s="57"/>
      <c r="B21" s="28" t="str">
        <f>'1. Basis'!B23</f>
        <v>Ret 12</v>
      </c>
      <c r="C21" s="75">
        <f>'1. Basis'!C23</f>
        <v>19</v>
      </c>
      <c r="D21" s="75">
        <f>'1. Basis'!D23</f>
        <v>70</v>
      </c>
      <c r="E21" s="81">
        <f t="shared" si="0"/>
        <v>52.5</v>
      </c>
      <c r="F21" s="81">
        <f t="shared" si="1"/>
        <v>33.5</v>
      </c>
      <c r="G21" s="29">
        <f t="shared" si="2"/>
        <v>0.3619047619047619</v>
      </c>
      <c r="H21" s="29">
        <f t="shared" si="3"/>
        <v>0.63809523809523805</v>
      </c>
      <c r="I21" s="30">
        <f>'2. Salgsvolumer'!J22</f>
        <v>265</v>
      </c>
      <c r="J21" s="5">
        <v>2</v>
      </c>
      <c r="K21" s="32"/>
      <c r="L21" s="32"/>
      <c r="M21" s="32"/>
      <c r="N21" s="32"/>
      <c r="U21" s="41">
        <f t="shared" si="4"/>
        <v>265</v>
      </c>
      <c r="V21" s="41"/>
      <c r="W21" s="35">
        <f t="shared" si="5"/>
        <v>0.63809523809523805</v>
      </c>
      <c r="X21" s="35"/>
    </row>
    <row r="22" spans="1:24" ht="20.100000000000001" customHeight="1" x14ac:dyDescent="0.25">
      <c r="A22" s="57"/>
      <c r="B22" s="28" t="str">
        <f>'1. Basis'!B24</f>
        <v>Ret 13</v>
      </c>
      <c r="C22" s="75">
        <f>'1. Basis'!C24</f>
        <v>22</v>
      </c>
      <c r="D22" s="75">
        <f>'1. Basis'!D24</f>
        <v>70</v>
      </c>
      <c r="E22" s="81">
        <f t="shared" si="0"/>
        <v>52.5</v>
      </c>
      <c r="F22" s="81">
        <f t="shared" si="1"/>
        <v>30.5</v>
      </c>
      <c r="G22" s="29">
        <f t="shared" si="2"/>
        <v>0.41904761904761906</v>
      </c>
      <c r="H22" s="29">
        <f t="shared" si="3"/>
        <v>0.580952380952381</v>
      </c>
      <c r="I22" s="30">
        <f>'2. Salgsvolumer'!J23</f>
        <v>404</v>
      </c>
      <c r="J22" s="5">
        <v>2</v>
      </c>
      <c r="K22" s="32"/>
      <c r="L22" s="32"/>
      <c r="M22" s="32"/>
      <c r="N22" s="32"/>
      <c r="U22" s="41">
        <f t="shared" si="4"/>
        <v>404</v>
      </c>
      <c r="V22" s="41"/>
      <c r="W22" s="35">
        <f t="shared" si="5"/>
        <v>0.580952380952381</v>
      </c>
      <c r="X22" s="35"/>
    </row>
    <row r="23" spans="1:24" ht="20.100000000000001" customHeight="1" x14ac:dyDescent="0.25">
      <c r="A23" s="57"/>
      <c r="B23" s="28" t="str">
        <f>'1. Basis'!B25</f>
        <v>Ret 14</v>
      </c>
      <c r="C23" s="75">
        <f>'1. Basis'!C25</f>
        <v>24</v>
      </c>
      <c r="D23" s="75">
        <f>'1. Basis'!D25</f>
        <v>70</v>
      </c>
      <c r="E23" s="81">
        <f t="shared" si="0"/>
        <v>52.5</v>
      </c>
      <c r="F23" s="81">
        <f t="shared" si="1"/>
        <v>28.5</v>
      </c>
      <c r="G23" s="29">
        <f t="shared" si="2"/>
        <v>0.45714285714285713</v>
      </c>
      <c r="H23" s="29">
        <f t="shared" si="3"/>
        <v>0.54285714285714282</v>
      </c>
      <c r="I23" s="30">
        <f>'2. Salgsvolumer'!J24</f>
        <v>300</v>
      </c>
      <c r="J23" s="5">
        <v>1</v>
      </c>
      <c r="K23" s="32"/>
      <c r="L23" s="32"/>
      <c r="M23" s="32"/>
      <c r="N23" s="32"/>
      <c r="P23" s="16" t="s">
        <v>2</v>
      </c>
      <c r="Q23" s="17">
        <v>0.25</v>
      </c>
      <c r="R23" s="16"/>
      <c r="U23" s="41">
        <f t="shared" si="4"/>
        <v>300</v>
      </c>
      <c r="V23" s="41"/>
      <c r="W23" s="35">
        <f t="shared" si="5"/>
        <v>0.54285714285714282</v>
      </c>
      <c r="X23" s="35"/>
    </row>
    <row r="24" spans="1:24" ht="20.100000000000001" customHeight="1" x14ac:dyDescent="0.25">
      <c r="A24" s="57"/>
      <c r="B24" s="28" t="str">
        <f>'1. Basis'!B26</f>
        <v>Ret 15</v>
      </c>
      <c r="C24" s="75">
        <f>'1. Basis'!C26</f>
        <v>19</v>
      </c>
      <c r="D24" s="75">
        <f>'1. Basis'!D26</f>
        <v>70</v>
      </c>
      <c r="E24" s="81">
        <f t="shared" si="0"/>
        <v>52.5</v>
      </c>
      <c r="F24" s="81">
        <f t="shared" si="1"/>
        <v>33.5</v>
      </c>
      <c r="G24" s="29">
        <f t="shared" si="2"/>
        <v>0.3619047619047619</v>
      </c>
      <c r="H24" s="29">
        <f t="shared" si="3"/>
        <v>0.63809523809523805</v>
      </c>
      <c r="I24" s="30">
        <f>'2. Salgsvolumer'!J25</f>
        <v>198</v>
      </c>
      <c r="J24" s="5">
        <v>5</v>
      </c>
      <c r="K24" s="32"/>
      <c r="L24" s="32"/>
      <c r="M24" s="32"/>
      <c r="N24" s="32"/>
      <c r="U24" s="41">
        <f t="shared" si="4"/>
        <v>198</v>
      </c>
      <c r="V24" s="41"/>
      <c r="W24" s="35">
        <f t="shared" si="5"/>
        <v>0.63809523809523805</v>
      </c>
      <c r="X24" s="35"/>
    </row>
    <row r="25" spans="1:24" ht="20.100000000000001" customHeight="1" x14ac:dyDescent="0.25">
      <c r="A25" s="57"/>
      <c r="B25" s="28" t="str">
        <f>'1. Basis'!B27</f>
        <v>Ret 16</v>
      </c>
      <c r="C25" s="75">
        <f>'1. Basis'!C27</f>
        <v>25</v>
      </c>
      <c r="D25" s="75">
        <f>'1. Basis'!D27</f>
        <v>70</v>
      </c>
      <c r="E25" s="81">
        <f t="shared" si="0"/>
        <v>52.5</v>
      </c>
      <c r="F25" s="81">
        <f t="shared" si="1"/>
        <v>27.5</v>
      </c>
      <c r="G25" s="29">
        <f t="shared" si="2"/>
        <v>0.47619047619047616</v>
      </c>
      <c r="H25" s="29">
        <f t="shared" si="3"/>
        <v>0.52380952380952384</v>
      </c>
      <c r="I25" s="30">
        <f>'2. Salgsvolumer'!J26</f>
        <v>244</v>
      </c>
      <c r="J25" s="5">
        <v>3</v>
      </c>
      <c r="K25" s="32"/>
      <c r="L25" s="32"/>
      <c r="M25" s="32"/>
      <c r="N25" s="32"/>
      <c r="U25" s="41">
        <f t="shared" si="4"/>
        <v>244</v>
      </c>
      <c r="V25" s="41"/>
      <c r="W25" s="35">
        <f t="shared" si="5"/>
        <v>0.52380952380952384</v>
      </c>
      <c r="X25" s="35"/>
    </row>
    <row r="26" spans="1:24" ht="20.100000000000001" customHeight="1" x14ac:dyDescent="0.25">
      <c r="A26" s="57"/>
      <c r="B26" s="28" t="str">
        <f>'1. Basis'!B28</f>
        <v>Ret 17</v>
      </c>
      <c r="C26" s="75">
        <f>'1. Basis'!C28</f>
        <v>16.5</v>
      </c>
      <c r="D26" s="75">
        <f>'1. Basis'!D28</f>
        <v>70</v>
      </c>
      <c r="E26" s="81">
        <f t="shared" si="0"/>
        <v>52.5</v>
      </c>
      <c r="F26" s="81">
        <f t="shared" si="1"/>
        <v>36</v>
      </c>
      <c r="G26" s="29">
        <f t="shared" si="2"/>
        <v>0.31428571428571428</v>
      </c>
      <c r="H26" s="29">
        <f t="shared" si="3"/>
        <v>0.68571428571428572</v>
      </c>
      <c r="I26" s="30">
        <f>'2. Salgsvolumer'!J27</f>
        <v>277</v>
      </c>
      <c r="J26" s="5">
        <v>4</v>
      </c>
      <c r="K26" s="32"/>
      <c r="L26" s="32"/>
      <c r="M26" s="32"/>
      <c r="N26" s="32"/>
      <c r="U26" s="41">
        <f t="shared" si="4"/>
        <v>277</v>
      </c>
      <c r="V26" s="41"/>
      <c r="W26" s="35">
        <f t="shared" si="5"/>
        <v>0.68571428571428572</v>
      </c>
      <c r="X26" s="35"/>
    </row>
    <row r="27" spans="1:24" ht="20.100000000000001" customHeight="1" x14ac:dyDescent="0.25">
      <c r="A27" s="57"/>
      <c r="B27" s="28" t="str">
        <f>'1. Basis'!B29</f>
        <v>Ret 18</v>
      </c>
      <c r="C27" s="75">
        <f>'1. Basis'!C29</f>
        <v>16</v>
      </c>
      <c r="D27" s="75">
        <f>'1. Basis'!D29</f>
        <v>75</v>
      </c>
      <c r="E27" s="81">
        <f t="shared" si="0"/>
        <v>56.25</v>
      </c>
      <c r="F27" s="81">
        <f t="shared" si="1"/>
        <v>40.25</v>
      </c>
      <c r="G27" s="29">
        <f t="shared" si="2"/>
        <v>0.28444444444444444</v>
      </c>
      <c r="H27" s="29">
        <f t="shared" si="3"/>
        <v>0.7155555555555555</v>
      </c>
      <c r="I27" s="30">
        <f>'2. Salgsvolumer'!J28</f>
        <v>108</v>
      </c>
      <c r="J27" s="5">
        <v>3</v>
      </c>
      <c r="K27" s="32"/>
      <c r="L27" s="32"/>
      <c r="M27" s="32"/>
      <c r="N27" s="32"/>
      <c r="U27" s="41">
        <f t="shared" si="4"/>
        <v>108</v>
      </c>
      <c r="V27" s="41"/>
      <c r="W27" s="35">
        <f t="shared" si="5"/>
        <v>0.7155555555555555</v>
      </c>
      <c r="X27" s="35"/>
    </row>
    <row r="28" spans="1:24" ht="20.100000000000001" customHeight="1" x14ac:dyDescent="0.25">
      <c r="A28" s="57"/>
      <c r="B28" s="28" t="str">
        <f>'1. Basis'!B30</f>
        <v>Ret 19</v>
      </c>
      <c r="C28" s="75">
        <f>'1. Basis'!C30</f>
        <v>27</v>
      </c>
      <c r="D28" s="75">
        <f>'1. Basis'!D30</f>
        <v>75</v>
      </c>
      <c r="E28" s="81">
        <f t="shared" si="0"/>
        <v>56.25</v>
      </c>
      <c r="F28" s="81">
        <f t="shared" si="1"/>
        <v>29.25</v>
      </c>
      <c r="G28" s="29">
        <f t="shared" si="2"/>
        <v>0.48</v>
      </c>
      <c r="H28" s="29">
        <f t="shared" si="3"/>
        <v>0.52</v>
      </c>
      <c r="I28" s="30">
        <f>'2. Salgsvolumer'!J29</f>
        <v>388</v>
      </c>
      <c r="J28" s="5">
        <v>5</v>
      </c>
      <c r="K28" s="32"/>
      <c r="L28" s="32"/>
      <c r="M28" s="32"/>
      <c r="N28" s="32"/>
      <c r="U28" s="41">
        <f t="shared" si="4"/>
        <v>388</v>
      </c>
      <c r="V28" s="41"/>
      <c r="W28" s="35">
        <f t="shared" si="5"/>
        <v>0.52</v>
      </c>
      <c r="X28" s="35"/>
    </row>
    <row r="29" spans="1:24" ht="20.100000000000001" customHeight="1" thickBot="1" x14ac:dyDescent="0.3">
      <c r="A29" s="58"/>
      <c r="B29" s="36" t="str">
        <f>'1. Basis'!B31</f>
        <v>Ret 20</v>
      </c>
      <c r="C29" s="76">
        <f>'1. Basis'!C31</f>
        <v>20</v>
      </c>
      <c r="D29" s="76">
        <f>'1. Basis'!D31</f>
        <v>75</v>
      </c>
      <c r="E29" s="82">
        <f t="shared" si="0"/>
        <v>56.25</v>
      </c>
      <c r="F29" s="82">
        <f t="shared" si="1"/>
        <v>36.25</v>
      </c>
      <c r="G29" s="37">
        <f t="shared" si="2"/>
        <v>0.35555555555555557</v>
      </c>
      <c r="H29" s="37">
        <f t="shared" si="3"/>
        <v>0.64444444444444449</v>
      </c>
      <c r="I29" s="38">
        <f>'2. Salgsvolumer'!J30</f>
        <v>305</v>
      </c>
      <c r="J29" s="6">
        <v>1</v>
      </c>
      <c r="K29" s="32"/>
      <c r="L29" s="32"/>
      <c r="M29" s="32"/>
      <c r="N29" s="32"/>
      <c r="U29" s="41">
        <f t="shared" si="4"/>
        <v>305</v>
      </c>
      <c r="V29" s="41"/>
      <c r="W29" s="35">
        <f t="shared" si="5"/>
        <v>0.64444444444444449</v>
      </c>
      <c r="X29" s="35"/>
    </row>
  </sheetData>
  <mergeCells count="2">
    <mergeCell ref="A10:A29"/>
    <mergeCell ref="H3:K6"/>
  </mergeCells>
  <conditionalFormatting sqref="G1:G8 G10:G104857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:J29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0:N29 J30:N1048576 J9:N9 H1:H3 H7:H8 H10:H10485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977E2394B779242BB17127D470E3487" ma:contentTypeVersion="13" ma:contentTypeDescription="Create a new document." ma:contentTypeScope="" ma:versionID="9357b396a7ecc89035e27f653501ab0c">
  <xsd:schema xmlns:xsd="http://www.w3.org/2001/XMLSchema" xmlns:xs="http://www.w3.org/2001/XMLSchema" xmlns:p="http://schemas.microsoft.com/office/2006/metadata/properties" xmlns:ns3="f16885f5-e38b-4ba9-9df5-4a8577ae02e7" xmlns:ns4="ef901d46-e122-410c-83c2-341f1749c285" targetNamespace="http://schemas.microsoft.com/office/2006/metadata/properties" ma:root="true" ma:fieldsID="f41558b616500a83d740a31e84fba81b" ns3:_="" ns4:_="">
    <xsd:import namespace="f16885f5-e38b-4ba9-9df5-4a8577ae02e7"/>
    <xsd:import namespace="ef901d46-e122-410c-83c2-341f1749c28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885f5-e38b-4ba9-9df5-4a8577ae02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901d46-e122-410c-83c2-341f1749c28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093309-F9D1-4937-8401-589B78E1E8F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C60DC1A-1204-4947-9EFA-9A057AC861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4FDFAA-875D-410A-9720-564CEFC1F8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6885f5-e38b-4ba9-9df5-4a8577ae02e7"/>
    <ds:schemaRef ds:uri="ef901d46-e122-410c-83c2-341f1749c2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1. Basis</vt:lpstr>
      <vt:lpstr>2. Salgsvolumer</vt:lpstr>
      <vt:lpstr>3. StarDog</vt:lpstr>
      <vt:lpstr>4. Retternes kompleksitet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Hall, Alex</dc:creator>
  <cp:lastModifiedBy>Fabricius, Diana</cp:lastModifiedBy>
  <dcterms:created xsi:type="dcterms:W3CDTF">2020-06-05T07:32:07Z</dcterms:created>
  <dcterms:modified xsi:type="dcterms:W3CDTF">2023-09-13T19:30:27Z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0x0101002977E2394B779242BB17127D470E3487</vt:lpwstr>
  </property>
</Properties>
</file>